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CS\Downloads\"/>
    </mc:Choice>
  </mc:AlternateContent>
  <xr:revisionPtr revIDLastSave="0" documentId="13_ncr:1_{F9224D15-778A-4710-8D1A-C85A6B014801}" xr6:coauthVersionLast="47" xr6:coauthVersionMax="47" xr10:uidLastSave="{00000000-0000-0000-0000-000000000000}"/>
  <bookViews>
    <workbookView xWindow="-120" yWindow="-120" windowWidth="20730" windowHeight="1104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T20" i="1" l="1"/>
  <c r="T21" i="1"/>
  <c r="T22" i="1"/>
  <c r="T23" i="1"/>
  <c r="T24" i="1"/>
  <c r="T25" i="1"/>
  <c r="T26" i="1"/>
  <c r="T27" i="1"/>
  <c r="T28" i="1"/>
  <c r="T29" i="1"/>
  <c r="T30" i="1"/>
  <c r="T31" i="1"/>
  <c r="T32" i="1"/>
  <c r="T33" i="1"/>
  <c r="T34" i="1"/>
  <c r="T35" i="1"/>
  <c r="T36" i="1"/>
  <c r="T37" i="1"/>
  <c r="T38" i="1"/>
  <c r="T39" i="1"/>
  <c r="T40" i="1"/>
  <c r="T41" i="1"/>
  <c r="T42" i="1"/>
  <c r="T43" i="1"/>
  <c r="T44" i="1"/>
  <c r="T45" i="1"/>
  <c r="T46" i="1"/>
  <c r="T47" i="1"/>
  <c r="T48" i="1"/>
  <c r="T49" i="1"/>
  <c r="T50" i="1"/>
  <c r="T51" i="1"/>
  <c r="T52" i="1"/>
  <c r="T53" i="1"/>
  <c r="T54" i="1"/>
  <c r="T55" i="1"/>
  <c r="T56" i="1"/>
  <c r="T57" i="1"/>
  <c r="T58" i="1"/>
  <c r="T59" i="1"/>
  <c r="T60" i="1"/>
  <c r="T61" i="1"/>
  <c r="T62" i="1"/>
  <c r="T63" i="1"/>
  <c r="T64" i="1"/>
  <c r="T65" i="1"/>
  <c r="T66" i="1"/>
  <c r="T67" i="1"/>
  <c r="T68" i="1"/>
  <c r="T69" i="1"/>
  <c r="T70" i="1"/>
  <c r="T71" i="1"/>
  <c r="T72" i="1"/>
  <c r="T73" i="1"/>
  <c r="T74" i="1"/>
  <c r="T75" i="1"/>
  <c r="T76" i="1"/>
  <c r="T77" i="1"/>
  <c r="T78" i="1"/>
  <c r="T79" i="1"/>
  <c r="T80" i="1"/>
  <c r="T81" i="1"/>
  <c r="T82" i="1"/>
  <c r="T83" i="1"/>
  <c r="T84" i="1"/>
  <c r="T85" i="1"/>
  <c r="T86" i="1"/>
  <c r="T87" i="1"/>
  <c r="T88" i="1"/>
  <c r="T89" i="1"/>
  <c r="T90" i="1"/>
  <c r="T91" i="1"/>
  <c r="T92" i="1"/>
  <c r="T93" i="1"/>
  <c r="T94" i="1"/>
  <c r="T95" i="1"/>
  <c r="T96" i="1"/>
  <c r="T97" i="1"/>
  <c r="T98" i="1"/>
  <c r="T99" i="1"/>
  <c r="T100" i="1"/>
  <c r="T101" i="1"/>
  <c r="T102" i="1"/>
  <c r="T103" i="1"/>
  <c r="T104" i="1"/>
  <c r="T105" i="1"/>
  <c r="T106" i="1"/>
  <c r="T107" i="1"/>
  <c r="T108" i="1"/>
  <c r="T109" i="1"/>
  <c r="T110" i="1"/>
  <c r="T111" i="1"/>
  <c r="T19" i="1"/>
  <c r="S20" i="1"/>
  <c r="S21" i="1"/>
  <c r="S22" i="1"/>
  <c r="S23" i="1"/>
  <c r="S24" i="1"/>
  <c r="S25" i="1"/>
  <c r="S26" i="1"/>
  <c r="S27" i="1"/>
  <c r="S28" i="1"/>
  <c r="S29" i="1"/>
  <c r="S30" i="1"/>
  <c r="S31" i="1"/>
  <c r="S32" i="1"/>
  <c r="S33" i="1"/>
  <c r="S34" i="1"/>
  <c r="S35" i="1"/>
  <c r="S36" i="1"/>
  <c r="S37" i="1"/>
  <c r="S38" i="1"/>
  <c r="S39" i="1"/>
  <c r="S40" i="1"/>
  <c r="S41" i="1"/>
  <c r="S42" i="1"/>
  <c r="S43" i="1"/>
  <c r="S44" i="1"/>
  <c r="S45" i="1"/>
  <c r="S46" i="1"/>
  <c r="S47" i="1"/>
  <c r="S48" i="1"/>
  <c r="S49" i="1"/>
  <c r="S50" i="1"/>
  <c r="S51" i="1"/>
  <c r="S52" i="1"/>
  <c r="S53" i="1"/>
  <c r="S54" i="1"/>
  <c r="S55" i="1"/>
  <c r="S56" i="1"/>
  <c r="S57" i="1"/>
  <c r="S58" i="1"/>
  <c r="S59" i="1"/>
  <c r="S60" i="1"/>
  <c r="S61" i="1"/>
  <c r="S62" i="1"/>
  <c r="S63" i="1"/>
  <c r="S64" i="1"/>
  <c r="S65" i="1"/>
  <c r="S66" i="1"/>
  <c r="S67" i="1"/>
  <c r="S68" i="1"/>
  <c r="S69" i="1"/>
  <c r="S70" i="1"/>
  <c r="S71" i="1"/>
  <c r="S72" i="1"/>
  <c r="S73" i="1"/>
  <c r="S74" i="1"/>
  <c r="S75" i="1"/>
  <c r="S76" i="1"/>
  <c r="S77" i="1"/>
  <c r="S78" i="1"/>
  <c r="S79" i="1"/>
  <c r="S80" i="1"/>
  <c r="S81" i="1"/>
  <c r="S82" i="1"/>
  <c r="S83" i="1"/>
  <c r="S84" i="1"/>
  <c r="S85" i="1"/>
  <c r="S86" i="1"/>
  <c r="S87" i="1"/>
  <c r="S88" i="1"/>
  <c r="S89" i="1"/>
  <c r="S90" i="1"/>
  <c r="S91" i="1"/>
  <c r="S92" i="1"/>
  <c r="S93" i="1"/>
  <c r="S94" i="1"/>
  <c r="S95" i="1"/>
  <c r="S96" i="1"/>
  <c r="S97" i="1"/>
  <c r="S98" i="1"/>
  <c r="S99" i="1"/>
  <c r="S100" i="1"/>
  <c r="S101" i="1"/>
  <c r="S102" i="1"/>
  <c r="S103" i="1"/>
  <c r="S104" i="1"/>
  <c r="S105" i="1"/>
  <c r="S106" i="1"/>
  <c r="S107" i="1"/>
  <c r="S108" i="1"/>
  <c r="S109" i="1"/>
  <c r="S110" i="1"/>
  <c r="S111" i="1"/>
  <c r="S19" i="1"/>
  <c r="R20" i="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9" i="1"/>
  <c r="Q23" i="1"/>
  <c r="Q27" i="1"/>
  <c r="Q31" i="1"/>
  <c r="Q35" i="1"/>
  <c r="Q39" i="1"/>
  <c r="Q43" i="1"/>
  <c r="Q47" i="1"/>
  <c r="Q51" i="1"/>
  <c r="Q55" i="1"/>
  <c r="Q59" i="1"/>
  <c r="Q63" i="1"/>
  <c r="Q67" i="1"/>
  <c r="Q71" i="1"/>
  <c r="Q75" i="1"/>
  <c r="Q79" i="1"/>
  <c r="Q83" i="1"/>
  <c r="Q87" i="1"/>
  <c r="Q91" i="1"/>
  <c r="Q95" i="1"/>
  <c r="Q99" i="1"/>
  <c r="Q103" i="1"/>
  <c r="Q107" i="1"/>
  <c r="Q111" i="1"/>
  <c r="I111" i="1"/>
  <c r="K111" i="1" s="1"/>
  <c r="I110" i="1"/>
  <c r="K110" i="1" s="1"/>
  <c r="Q110" i="1" s="1"/>
  <c r="I109" i="1"/>
  <c r="K109" i="1" s="1"/>
  <c r="Q109" i="1" s="1"/>
  <c r="I108" i="1"/>
  <c r="K108" i="1" s="1"/>
  <c r="Q108" i="1" s="1"/>
  <c r="I107" i="1"/>
  <c r="K107" i="1" s="1"/>
  <c r="I106" i="1"/>
  <c r="K106" i="1" s="1"/>
  <c r="Q106" i="1" s="1"/>
  <c r="I105" i="1"/>
  <c r="K105" i="1" s="1"/>
  <c r="Q105" i="1" s="1"/>
  <c r="I104" i="1"/>
  <c r="K104" i="1" s="1"/>
  <c r="Q104" i="1" s="1"/>
  <c r="I103" i="1"/>
  <c r="K103" i="1" s="1"/>
  <c r="I102" i="1"/>
  <c r="K102" i="1" s="1"/>
  <c r="Q102" i="1" s="1"/>
  <c r="I101" i="1"/>
  <c r="K101" i="1" s="1"/>
  <c r="Q101" i="1" s="1"/>
  <c r="I100" i="1"/>
  <c r="K100" i="1" s="1"/>
  <c r="Q100" i="1" s="1"/>
  <c r="I99" i="1"/>
  <c r="K99" i="1" s="1"/>
  <c r="I98" i="1"/>
  <c r="K98" i="1" s="1"/>
  <c r="Q98" i="1" s="1"/>
  <c r="I97" i="1"/>
  <c r="K97" i="1" s="1"/>
  <c r="Q97" i="1" s="1"/>
  <c r="I96" i="1"/>
  <c r="K96" i="1" s="1"/>
  <c r="Q96" i="1" s="1"/>
  <c r="I95" i="1"/>
  <c r="K95" i="1" s="1"/>
  <c r="I94" i="1"/>
  <c r="K94" i="1" s="1"/>
  <c r="Q94" i="1" s="1"/>
  <c r="I93" i="1"/>
  <c r="K93" i="1" s="1"/>
  <c r="Q93" i="1" s="1"/>
  <c r="I92" i="1"/>
  <c r="K92" i="1" s="1"/>
  <c r="Q92" i="1" s="1"/>
  <c r="I91" i="1"/>
  <c r="K91" i="1" s="1"/>
  <c r="I90" i="1"/>
  <c r="K90" i="1" s="1"/>
  <c r="Q90" i="1" s="1"/>
  <c r="I89" i="1"/>
  <c r="K89" i="1" s="1"/>
  <c r="Q89" i="1" s="1"/>
  <c r="I88" i="1"/>
  <c r="K88" i="1" s="1"/>
  <c r="Q88" i="1" s="1"/>
  <c r="I87" i="1"/>
  <c r="K87" i="1" s="1"/>
  <c r="I86" i="1"/>
  <c r="K86" i="1" s="1"/>
  <c r="Q86" i="1" s="1"/>
  <c r="I85" i="1"/>
  <c r="K85" i="1" s="1"/>
  <c r="Q85" i="1" s="1"/>
  <c r="I84" i="1"/>
  <c r="K84" i="1" s="1"/>
  <c r="Q84" i="1" s="1"/>
  <c r="I83" i="1"/>
  <c r="K83" i="1" s="1"/>
  <c r="I82" i="1"/>
  <c r="K82" i="1" s="1"/>
  <c r="Q82" i="1" s="1"/>
  <c r="I81" i="1"/>
  <c r="K81" i="1" s="1"/>
  <c r="Q81" i="1" s="1"/>
  <c r="I80" i="1"/>
  <c r="K80" i="1" s="1"/>
  <c r="Q80" i="1" s="1"/>
  <c r="I79" i="1"/>
  <c r="K79" i="1" s="1"/>
  <c r="I78" i="1"/>
  <c r="K78" i="1" s="1"/>
  <c r="Q78" i="1" s="1"/>
  <c r="I77" i="1"/>
  <c r="K77" i="1" s="1"/>
  <c r="Q77" i="1" s="1"/>
  <c r="I76" i="1"/>
  <c r="K76" i="1" s="1"/>
  <c r="Q76" i="1" s="1"/>
  <c r="I75" i="1"/>
  <c r="K75" i="1" s="1"/>
  <c r="I74" i="1"/>
  <c r="K74" i="1" s="1"/>
  <c r="Q74" i="1" s="1"/>
  <c r="I73" i="1"/>
  <c r="K73" i="1" s="1"/>
  <c r="Q73" i="1" s="1"/>
  <c r="I72" i="1"/>
  <c r="K72" i="1" s="1"/>
  <c r="Q72" i="1" s="1"/>
  <c r="I71" i="1"/>
  <c r="K71" i="1" s="1"/>
  <c r="I70" i="1"/>
  <c r="K70" i="1" s="1"/>
  <c r="Q70" i="1" s="1"/>
  <c r="I69" i="1"/>
  <c r="K69" i="1" s="1"/>
  <c r="Q69" i="1" s="1"/>
  <c r="I68" i="1"/>
  <c r="K68" i="1" s="1"/>
  <c r="Q68" i="1" s="1"/>
  <c r="I67" i="1"/>
  <c r="K67" i="1" s="1"/>
  <c r="I66" i="1"/>
  <c r="K66" i="1" s="1"/>
  <c r="Q66" i="1" s="1"/>
  <c r="I65" i="1"/>
  <c r="K65" i="1" s="1"/>
  <c r="Q65" i="1" s="1"/>
  <c r="I64" i="1"/>
  <c r="K64" i="1" s="1"/>
  <c r="Q64" i="1" s="1"/>
  <c r="I63" i="1"/>
  <c r="K63" i="1" s="1"/>
  <c r="I62" i="1"/>
  <c r="K62" i="1" s="1"/>
  <c r="Q62" i="1" s="1"/>
  <c r="I61" i="1"/>
  <c r="K61" i="1" s="1"/>
  <c r="Q61" i="1" s="1"/>
  <c r="I60" i="1"/>
  <c r="K60" i="1" s="1"/>
  <c r="Q60" i="1" s="1"/>
  <c r="I59" i="1"/>
  <c r="K59" i="1" s="1"/>
  <c r="I58" i="1"/>
  <c r="K58" i="1" s="1"/>
  <c r="Q58" i="1" s="1"/>
  <c r="I57" i="1"/>
  <c r="K57" i="1" s="1"/>
  <c r="Q57" i="1" s="1"/>
  <c r="I56" i="1"/>
  <c r="K56" i="1" s="1"/>
  <c r="Q56" i="1" s="1"/>
  <c r="I55" i="1"/>
  <c r="K55" i="1" s="1"/>
  <c r="I54" i="1"/>
  <c r="K54" i="1" s="1"/>
  <c r="Q54" i="1" s="1"/>
  <c r="I53" i="1"/>
  <c r="K53" i="1" s="1"/>
  <c r="Q53" i="1" s="1"/>
  <c r="I52" i="1"/>
  <c r="K52" i="1" s="1"/>
  <c r="Q52" i="1" s="1"/>
  <c r="I51" i="1"/>
  <c r="K51" i="1" s="1"/>
  <c r="I50" i="1"/>
  <c r="K50" i="1" s="1"/>
  <c r="Q50" i="1" s="1"/>
  <c r="I49" i="1"/>
  <c r="K49" i="1" s="1"/>
  <c r="Q49" i="1" s="1"/>
  <c r="I48" i="1"/>
  <c r="K48" i="1" s="1"/>
  <c r="Q48" i="1" s="1"/>
  <c r="I47" i="1"/>
  <c r="K47" i="1" s="1"/>
  <c r="I46" i="1"/>
  <c r="K46" i="1" s="1"/>
  <c r="Q46" i="1" s="1"/>
  <c r="I45" i="1"/>
  <c r="K45" i="1" s="1"/>
  <c r="Q45" i="1" s="1"/>
  <c r="I44" i="1"/>
  <c r="K44" i="1" s="1"/>
  <c r="Q44" i="1" s="1"/>
  <c r="I43" i="1"/>
  <c r="K43" i="1" s="1"/>
  <c r="I42" i="1"/>
  <c r="K42" i="1" s="1"/>
  <c r="Q42" i="1" s="1"/>
  <c r="I41" i="1"/>
  <c r="K41" i="1" s="1"/>
  <c r="Q41" i="1" s="1"/>
  <c r="I40" i="1"/>
  <c r="K40" i="1" s="1"/>
  <c r="Q40" i="1" s="1"/>
  <c r="I39" i="1"/>
  <c r="K39" i="1" s="1"/>
  <c r="I38" i="1"/>
  <c r="K38" i="1" s="1"/>
  <c r="Q38" i="1" s="1"/>
  <c r="I37" i="1"/>
  <c r="K37" i="1" s="1"/>
  <c r="Q37" i="1" s="1"/>
  <c r="I36" i="1"/>
  <c r="K36" i="1" s="1"/>
  <c r="Q36" i="1" s="1"/>
  <c r="I35" i="1"/>
  <c r="K35" i="1" s="1"/>
  <c r="I34" i="1"/>
  <c r="K34" i="1" s="1"/>
  <c r="Q34" i="1" s="1"/>
  <c r="I33" i="1"/>
  <c r="K33" i="1" s="1"/>
  <c r="Q33" i="1" s="1"/>
  <c r="I32" i="1"/>
  <c r="K32" i="1" s="1"/>
  <c r="Q32" i="1" s="1"/>
  <c r="I31" i="1"/>
  <c r="K31" i="1" s="1"/>
  <c r="I30" i="1"/>
  <c r="K30" i="1" s="1"/>
  <c r="Q30" i="1" s="1"/>
  <c r="I29" i="1"/>
  <c r="K29" i="1" s="1"/>
  <c r="Q29" i="1" s="1"/>
  <c r="I28" i="1"/>
  <c r="K28" i="1" s="1"/>
  <c r="Q28" i="1" s="1"/>
  <c r="I27" i="1"/>
  <c r="K27" i="1" s="1"/>
  <c r="I26" i="1"/>
  <c r="K26" i="1" s="1"/>
  <c r="Q26" i="1" s="1"/>
  <c r="I25" i="1"/>
  <c r="K25" i="1" s="1"/>
  <c r="Q25" i="1" s="1"/>
  <c r="I24" i="1"/>
  <c r="K24" i="1" s="1"/>
  <c r="Q24" i="1" s="1"/>
  <c r="I23" i="1"/>
  <c r="K23" i="1" s="1"/>
  <c r="I22" i="1"/>
  <c r="K22" i="1" s="1"/>
  <c r="Q22" i="1" s="1"/>
  <c r="I21" i="1"/>
  <c r="K21" i="1" s="1"/>
  <c r="Q21" i="1" s="1"/>
  <c r="I20" i="1"/>
  <c r="K20" i="1" s="1"/>
  <c r="P115" i="1" s="1"/>
  <c r="I19" i="1"/>
  <c r="K19" i="1" s="1"/>
  <c r="Q19" i="1" s="1"/>
  <c r="Q20" i="1" l="1"/>
  <c r="P116" i="1"/>
  <c r="P114" i="1"/>
  <c r="P117" i="1" s="1"/>
</calcChain>
</file>

<file path=xl/sharedStrings.xml><?xml version="1.0" encoding="utf-8"?>
<sst xmlns="http://schemas.openxmlformats.org/spreadsheetml/2006/main" count="754" uniqueCount="231">
  <si>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</si>
  <si>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</si>
  <si>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</si>
  <si>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</si>
  <si>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</si>
  <si>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</si>
  <si>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</si>
  <si>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</si>
  <si>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</si>
  <si>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sz val="9"/>
        <color indexed="8"/>
        <rFont val="Calibri"/>
      </rPr>
      <t>Date:</t>
    </r>
    <r>
      <rPr>
        <sz val="9"/>
        <color indexed="8"/>
        <rFont val="Calibri"/>
      </rPr>
      <t xml:space="preserve"> 19-Oct-2022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</si>
  <si>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</si>
  <si>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</si>
  <si>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</si>
  <si>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</si>
  <si>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</si>
  <si>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</si>
  <si>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</si>
  <si>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</si>
  <si>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</si>
  <si>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</si>
  <si>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</si>
  <si>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</si>
  <si>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</si>
  <si>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</si>
  <si>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</si>
  <si>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</si>
  <si>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</si>
  <si>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ISR4351/K9</t>
  </si>
  <si>
    <t>-</t>
  </si>
  <si>
    <t>Cisco ISR 4351 (3GE,3NIM,2SM,4G FLASH,4G DRAM,IPB)</t>
  </si>
  <si>
    <t>---</t>
  </si>
  <si>
    <t>WAN</t>
  </si>
  <si>
    <t>CON-SNTP-ISR4351K</t>
  </si>
  <si>
    <t>SNTC-24X7X4 Cisco ISR 4351 (3GE,3NIM,2SM,4G FLASH,4G</t>
  </si>
  <si>
    <t>N/A</t>
  </si>
  <si>
    <t>SL-4350-IPB-K9</t>
  </si>
  <si>
    <t>IP Base License for Cisco ISR 4350 Series</t>
  </si>
  <si>
    <t>PWR-4450-AC</t>
  </si>
  <si>
    <t>AC Power Supply for Cisco ISR 4450 and ISR4350</t>
  </si>
  <si>
    <t>CAB-IND</t>
  </si>
  <si>
    <t>AC Power Cord (India)</t>
  </si>
  <si>
    <t>POE-COVER-4450</t>
  </si>
  <si>
    <t>Cover for empty POE slot on Cisco ISR 4450</t>
  </si>
  <si>
    <t>MEM-FLSH-4G</t>
  </si>
  <si>
    <t>4G Flash Memory for Cisco ISR 4300 (Soldered on motherboard)</t>
  </si>
  <si>
    <t>NIM-BLANK</t>
  </si>
  <si>
    <t>Blank faceplate for NIM slot on Cisco ISR 4400</t>
  </si>
  <si>
    <t>MEM-43-4G</t>
  </si>
  <si>
    <t>4G DRAM (1 x 4G) for Cisco ISR 4300</t>
  </si>
  <si>
    <t>SM-S-BLANK</t>
  </si>
  <si>
    <t>Removable faceplate for SM slot on Cisco 2900,3900,4400 ISR</t>
  </si>
  <si>
    <t>FL-4350-BOOST-K9</t>
  </si>
  <si>
    <t>Yes</t>
  </si>
  <si>
    <t>Booster Performance License for 4350 Series</t>
  </si>
  <si>
    <t>SISR4300UK9-173</t>
  </si>
  <si>
    <t>Cisco ISR 4300 Series IOS XE Universal</t>
  </si>
  <si>
    <t>FPR2140-NGFW-K9</t>
  </si>
  <si>
    <t>Cisco Firepower 2140 NGFW Appliance, 1U, 1 x NetMod Bay</t>
  </si>
  <si>
    <t>CLOUD AND NETWORK SECURITY</t>
  </si>
  <si>
    <t>CON-SNTP-FPR2140N</t>
  </si>
  <si>
    <t>SNTC-24X7X4 Cisco Firepower 2140 NGFW Appliance, 1U,</t>
  </si>
  <si>
    <t>FPR2140T-TM</t>
  </si>
  <si>
    <t>Cisco FPR2140 Threat Defense Threat and Malware License</t>
  </si>
  <si>
    <t>L-FPR2140T-TM-3Y</t>
  </si>
  <si>
    <t>Cisco FPR2140 Threat Defense Threat and Malware 3Y Subs</t>
  </si>
  <si>
    <t>PWR-CORD-IND-D</t>
  </si>
  <si>
    <t>Power Cord for India</t>
  </si>
  <si>
    <t>SF-F2K-TD6.6-K9</t>
  </si>
  <si>
    <t>Cisco Firepower Threat Defense software v6.6 for FPR2100</t>
  </si>
  <si>
    <t>FPR2K-SSD200</t>
  </si>
  <si>
    <t>Firepower 2000 Series SSD for FPR-2130/2140</t>
  </si>
  <si>
    <t>FPR2K-SLIDE-RAILS</t>
  </si>
  <si>
    <t>Firepower 2000 Slide Rail Kit</t>
  </si>
  <si>
    <t>FPR2K-NM-BLANK</t>
  </si>
  <si>
    <t>Firepower 2000 Series Network Module Blank Slot Cover</t>
  </si>
  <si>
    <t>FPR2K-FAN</t>
  </si>
  <si>
    <t>Firepower 2000 Series Fan Tray</t>
  </si>
  <si>
    <t>FPR2K-PWR-AC-400</t>
  </si>
  <si>
    <t>Firepower 2000 Series  400W AC Power Supply</t>
  </si>
  <si>
    <t>FPR2K-SSD-BBLKD</t>
  </si>
  <si>
    <t>Firepower 2000 Series SSD Slot Carrier</t>
  </si>
  <si>
    <t>SFP-10G-AOC5M</t>
  </si>
  <si>
    <t>10GBASE Active Optical SFP+ Cable, 5M</t>
  </si>
  <si>
    <t>FPR-LTP-QR-LBL</t>
  </si>
  <si>
    <t>Cisco Firepower QR Label - Internal Use Only</t>
  </si>
  <si>
    <t>SF-FMC-VMW-2-K9</t>
  </si>
  <si>
    <t>Cisco Firepower Management Center, (VMWare) for 2 devices</t>
  </si>
  <si>
    <t>CON-ECMU-SFMMCVWK</t>
  </si>
  <si>
    <t>SWSS UPGRADES Cisco Firepower Management Center, (VMWa</t>
  </si>
  <si>
    <t>C1000-24T-4G-L</t>
  </si>
  <si>
    <t>Catalyst 1000 24port GE, 4x1G SFP</t>
  </si>
  <si>
    <t>CAMPUS NETWORK</t>
  </si>
  <si>
    <t>CON-SNTP-C1024TGL</t>
  </si>
  <si>
    <t>SNTC-24X7X4 Catalyst 1000 24port GE, 4x1G SFP, LANBa</t>
  </si>
  <si>
    <t>CAB-IND-10A</t>
  </si>
  <si>
    <t>10A Power cable for India</t>
  </si>
  <si>
    <t>R-ISE-VMS-K9=</t>
  </si>
  <si>
    <t>Cisco ISE Virtual Machine Small</t>
  </si>
  <si>
    <t>ZERO TRUST</t>
  </si>
  <si>
    <t>CON-ECMU-RISEV9SM</t>
  </si>
  <si>
    <t>SWSS UPGRADES Cisco ISE Virtual Machine Small</t>
  </si>
  <si>
    <t>ISE-SEC-SUB</t>
  </si>
  <si>
    <t>Cisco Identity Service Engine Subscription</t>
  </si>
  <si>
    <t>SVS-ISE-SUP-B</t>
  </si>
  <si>
    <t>Basic Support for Identity Service Engine Subscription</t>
  </si>
  <si>
    <t>ISE-E-LIC</t>
  </si>
  <si>
    <t>Cisco Identity Service Engine Essentials Subscription</t>
  </si>
  <si>
    <t>INTEGRATED SECURE OPERATIONS</t>
  </si>
  <si>
    <t>L-ISE-TACACS-ND=</t>
  </si>
  <si>
    <t>Cisco ISE Device Admin Node License</t>
  </si>
  <si>
    <t>L-AC-PLS-LIC=</t>
  </si>
  <si>
    <t>Secure Client Advantage Term License, Total Unique Users</t>
  </si>
  <si>
    <t>L-AC-PLS-3Y-S2</t>
  </si>
  <si>
    <t>Cisco AnyConnect Plus License, 3YR, 100-249 Users</t>
  </si>
  <si>
    <t>C9300-48T-A</t>
  </si>
  <si>
    <t>Catalyst 9300 48-port data only, Network Advantage</t>
  </si>
  <si>
    <t>CON-SNT-C93004TA</t>
  </si>
  <si>
    <t>SNTC-8X5XNBD Catalyst 9300 48-port data only, Network</t>
  </si>
  <si>
    <t>C9300-NW-A-48</t>
  </si>
  <si>
    <t>C9300 Network Advantage, 48-port license</t>
  </si>
  <si>
    <t>PWR-C1-350WAC-P</t>
  </si>
  <si>
    <t>350W AC 80+ platinum Config 1 Power Supply</t>
  </si>
  <si>
    <t>PWR-C1-350WAC-P/2</t>
  </si>
  <si>
    <t>350W AC 80+ platinum Config 1 Secondary Power Supply</t>
  </si>
  <si>
    <t>CAB-C15-CBN-IN</t>
  </si>
  <si>
    <t>AC Power Cord, Type C15 Cable, India</t>
  </si>
  <si>
    <t>C9300-SSD-NONE</t>
  </si>
  <si>
    <t>No SSD Card Selected</t>
  </si>
  <si>
    <t>STACK-T1-50CM</t>
  </si>
  <si>
    <t>50CM Type 1 Stacking Cable</t>
  </si>
  <si>
    <t>C9300-SPWR-NONE</t>
  </si>
  <si>
    <t>No Stack Power Cable Selected</t>
  </si>
  <si>
    <t>C9300-DNA-A-48</t>
  </si>
  <si>
    <t>C9300 DNA Advantage, 48-Port Term Licenses</t>
  </si>
  <si>
    <t>C9300-DNA-A-48-3Y</t>
  </si>
  <si>
    <t>C9300 DNA Advantage, 48-Port, 3 Year Term License</t>
  </si>
  <si>
    <t>TE-EMBEDDED-T</t>
  </si>
  <si>
    <t>Cisco ThousandEyes Enterprise Agent IBN Embedded</t>
  </si>
  <si>
    <t>TE-EMBEDDED-T-3Y</t>
  </si>
  <si>
    <t>ThousandEyes - Enterprise Agents</t>
  </si>
  <si>
    <t>PI-LFAS-T</t>
  </si>
  <si>
    <t>Prime Infrastructure Lifecycle &amp; Assurance Term - Smart Lic</t>
  </si>
  <si>
    <t>PI-LFAS-AP-T-3Y</t>
  </si>
  <si>
    <t>PI Dev Lic for Lifecycle &amp; Assurance Term 3Y</t>
  </si>
  <si>
    <t>C9300-NM-8X</t>
  </si>
  <si>
    <t>Catalyst 9300 8 x 10GE Network Module</t>
  </si>
  <si>
    <t>NETWORK-PNP-LIC</t>
  </si>
  <si>
    <t>Network Plug-n-Play Connect for zero-touch device deployment</t>
  </si>
  <si>
    <t>SC9300UK9-176</t>
  </si>
  <si>
    <t>Cisco Catalyst 9300 XE 17.6 UNIVERSAL UNIVERSAL</t>
  </si>
  <si>
    <t>TE-C9K-SW</t>
  </si>
  <si>
    <t>TE agent for IOSXE on C9K</t>
  </si>
  <si>
    <t>D-DNAS-EXT-S-T</t>
  </si>
  <si>
    <t>Cisco DNA Spaces Extend Term License for Catalyst Switches</t>
  </si>
  <si>
    <t>D-DNAS-EXT-S-3Y</t>
  </si>
  <si>
    <t>Cisco DNA Spaces Extend for Catalyst Switching - 3Year</t>
  </si>
  <si>
    <t>C9200-48P-E</t>
  </si>
  <si>
    <t>Catalyst 9200 48-port PoE+, Network Essentials</t>
  </si>
  <si>
    <t>CON-SNT-C92048PE</t>
  </si>
  <si>
    <t>SNTC-8X5XNBD Catalyst 9200 48-port PoE+, Network Esse</t>
  </si>
  <si>
    <t>PWR-C5-BLANK</t>
  </si>
  <si>
    <t>Config 5 Power Supply Blank</t>
  </si>
  <si>
    <t>C9200-NW-E-48</t>
  </si>
  <si>
    <t>C9200 Network Essentials, 48-port license</t>
  </si>
  <si>
    <t>C9200-NM-NONE</t>
  </si>
  <si>
    <t>No Network Module Selected</t>
  </si>
  <si>
    <t>C9200-DNA-E-48</t>
  </si>
  <si>
    <t>C9200 Cisco DNA Essentials, 48-Port Term Licenses</t>
  </si>
  <si>
    <t>C9200-DNA-E-48-3Y</t>
  </si>
  <si>
    <t>C9200 Cisco DNA Essentials, 48-port - 3 Year Term License</t>
  </si>
  <si>
    <t>C9200-STACK-KIT</t>
  </si>
  <si>
    <t>Cisco Catalyst 9200 Stack Module</t>
  </si>
  <si>
    <t>STACK-T4-50CM</t>
  </si>
  <si>
    <t>50CM Type 4 Stacking Cable</t>
  </si>
  <si>
    <t>C9200-STACK</t>
  </si>
  <si>
    <t>Catalyst 9200 Stack Module</t>
  </si>
  <si>
    <t>C9200-NM-4X=</t>
  </si>
  <si>
    <t>Catalyst 9200 4 x 10G Network Module</t>
  </si>
  <si>
    <t>STACK-T4-3M=</t>
  </si>
  <si>
    <t>3M Type 4 Stacking Cable</t>
  </si>
  <si>
    <t>SFP-10G-SR-S=</t>
  </si>
  <si>
    <t>10GBASE-SR SFP Module, Enterprise-Class</t>
  </si>
  <si>
    <t>C9200L-24PXG-4X-E</t>
  </si>
  <si>
    <t>C9200L 24-p 8xmGig, 16x1G, 4x10G, PoE+, Network Essentials</t>
  </si>
  <si>
    <t>CON-SNTP-C920L2EP</t>
  </si>
  <si>
    <t>SNTC-24X7X4 C9200L 24-p 8xmGig, 16x1G, 4x10G, PoE+,</t>
  </si>
  <si>
    <t>C9200-STACK-BLANK</t>
  </si>
  <si>
    <t>Catalyst 9200 Blank Stack Module</t>
  </si>
  <si>
    <t>C9200L-NW-E-24</t>
  </si>
  <si>
    <t>C9200L Network Essentials, 24-port license</t>
  </si>
  <si>
    <t>PWR-C5-600WAC/2</t>
  </si>
  <si>
    <t>600W AC Config 5 Power Supply - Secondary Power Supply</t>
  </si>
  <si>
    <t>C9200L-DNA-E-24</t>
  </si>
  <si>
    <t>C9200L Cisco DNA Essentials, 24-port Term license</t>
  </si>
  <si>
    <t>C9200L-DNA-E-24-3Y</t>
  </si>
  <si>
    <t>C9200L Cisco DNA Essentials, 24-port, 3 Year Term license</t>
  </si>
  <si>
    <t>C9120AXE-EWC-D</t>
  </si>
  <si>
    <t>Cisco Embedded Wireless Controller on C9120AX Access Point</t>
  </si>
  <si>
    <t>CON-SNT-C91DWAXE</t>
  </si>
  <si>
    <t>SNTC-8X5XNBD Cisco Embedded Wireless Controller on C9</t>
  </si>
  <si>
    <t>SW9120AX-EWC-K9</t>
  </si>
  <si>
    <t>Embedded Wireless Controller software for Catalyst 9120AX AP</t>
  </si>
  <si>
    <t>AIR-AP-BRACKET-1</t>
  </si>
  <si>
    <t>802.11 AP Low Profile Mounting Bracket (Default)</t>
  </si>
  <si>
    <t>AIR-AP-T-RAIL-R</t>
  </si>
  <si>
    <t>Ceiling Grid Clip for APs &amp; Cellular Gateways-Recessed</t>
  </si>
  <si>
    <t>E9120AX-DNA-OPTOUT</t>
  </si>
  <si>
    <t>Cisco Embedded Wireless Controller OPTOUT for C9120AX</t>
  </si>
  <si>
    <t>NETWORK-PNP-NONE</t>
  </si>
  <si>
    <t>Network Plug-n-Play Opt Out SKU</t>
  </si>
  <si>
    <t>C9120AXE-SINGLE</t>
  </si>
  <si>
    <t>SINGLE PACK OPTION</t>
  </si>
  <si>
    <t>C9120-OVER</t>
  </si>
  <si>
    <t>C9120AX OVERPACK OPTION</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</si>
  <si>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</si>
  <si>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</si>
  <si>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</si>
  <si>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</si>
  <si>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</si>
  <si>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</si>
  <si>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</si>
  <si>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</si>
  <si>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</si>
  <si>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FY140198216YT</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</si>
  <si>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</si>
  <si>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</si>
  <si>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</si>
  <si>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</si>
  <si>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Margin @1%</t>
  </si>
  <si>
    <t>Total income price</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</si>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</sst>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000"/>
  </numFmts>
  <fonts count="96"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108">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4" fontId="32" fillId="0" borderId="3" xfId="0" applyNumberFormat="1" applyFont="1" applyBorder="1" applyAlignment="1">
      <alignment horizontal="right" vertical="center" wrapText="1"/>
    </xf>
    <xf numFmtId="4" fontId="33" fillId="0" borderId="3"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4" fontId="35" fillId="0" borderId="3" xfId="0" applyNumberFormat="1" applyFont="1" applyBorder="1" applyAlignment="1">
      <alignment horizontal="right" vertical="center" wrapText="1"/>
    </xf>
    <xf numFmtId="4" fontId="36" fillId="0" borderId="3" xfId="0" applyNumberFormat="1" applyFont="1" applyBorder="1" applyAlignment="1">
      <alignment horizontal="right" vertical="center" wrapText="1"/>
    </xf>
    <xf numFmtId="4" fontId="37" fillId="0" borderId="3" xfId="0" applyNumberFormat="1" applyFont="1" applyBorder="1" applyAlignment="1">
      <alignment horizontal="right" vertical="center" wrapText="1"/>
    </xf>
    <xf numFmtId="4" fontId="38" fillId="0" borderId="3" xfId="0" applyNumberFormat="1" applyFont="1" applyBorder="1" applyAlignment="1">
      <alignment horizontal="right" vertical="center" wrapText="1"/>
    </xf>
    <xf numFmtId="4" fontId="39" fillId="0" borderId="3" xfId="0" applyNumberFormat="1" applyFont="1" applyBorder="1" applyAlignment="1">
      <alignment horizontal="right" vertical="center" wrapText="1"/>
    </xf>
    <xf numFmtId="4" fontId="40" fillId="0" borderId="3" xfId="0" applyNumberFormat="1" applyFont="1" applyBorder="1" applyAlignment="1">
      <alignment horizontal="right" vertical="center" wrapText="1"/>
    </xf>
    <xf numFmtId="4" fontId="41" fillId="0" borderId="3" xfId="0" applyNumberFormat="1" applyFont="1" applyBorder="1" applyAlignment="1">
      <alignment horizontal="right" vertical="center" wrapText="1"/>
    </xf>
    <xf numFmtId="4" fontId="42" fillId="0" borderId="3" xfId="0" applyNumberFormat="1" applyFont="1" applyBorder="1" applyAlignment="1">
      <alignment horizontal="right" vertical="center" wrapText="1"/>
    </xf>
    <xf numFmtId="4" fontId="43" fillId="0" borderId="3" xfId="0" applyNumberFormat="1" applyFont="1" applyBorder="1" applyAlignment="1">
      <alignment horizontal="right" vertical="center" wrapText="1"/>
    </xf>
    <xf numFmtId="4" fontId="44" fillId="0" borderId="3" xfId="0" applyNumberFormat="1" applyFont="1" applyBorder="1" applyAlignment="1">
      <alignment horizontal="right" vertical="center" wrapText="1"/>
    </xf>
    <xf numFmtId="4" fontId="45" fillId="0" borderId="3" xfId="0" applyNumberFormat="1" applyFont="1" applyBorder="1" applyAlignment="1">
      <alignment horizontal="right" vertical="center" wrapText="1"/>
    </xf>
    <xf numFmtId="4" fontId="46" fillId="0" borderId="3" xfId="0" applyNumberFormat="1" applyFont="1" applyBorder="1" applyAlignment="1">
      <alignment horizontal="right" vertical="center" wrapText="1"/>
    </xf>
    <xf numFmtId="4" fontId="47" fillId="0" borderId="3" xfId="0" applyNumberFormat="1" applyFont="1" applyBorder="1" applyAlignment="1">
      <alignment horizontal="right" vertical="center" wrapText="1"/>
    </xf>
    <xf numFmtId="4" fontId="48" fillId="0" borderId="3" xfId="0" applyNumberFormat="1" applyFont="1" applyBorder="1" applyAlignment="1">
      <alignment horizontal="right" vertical="center" wrapText="1"/>
    </xf>
    <xf numFmtId="4" fontId="49" fillId="0" borderId="3" xfId="0" applyNumberFormat="1" applyFont="1" applyBorder="1" applyAlignment="1">
      <alignment horizontal="right" vertical="center" wrapText="1"/>
    </xf>
    <xf numFmtId="4" fontId="50" fillId="0" borderId="3" xfId="0" applyNumberFormat="1" applyFont="1" applyBorder="1" applyAlignment="1">
      <alignment horizontal="right" vertical="center" wrapText="1"/>
    </xf>
    <xf numFmtId="4" fontId="51" fillId="0" borderId="3" xfId="0" applyNumberFormat="1" applyFont="1" applyBorder="1" applyAlignment="1">
      <alignment horizontal="right" vertical="center" wrapText="1"/>
    </xf>
    <xf numFmtId="4" fontId="52" fillId="0" borderId="3" xfId="0" applyNumberFormat="1" applyFont="1" applyBorder="1" applyAlignment="1">
      <alignment horizontal="right" vertical="center" wrapText="1"/>
    </xf>
    <xf numFmtId="4" fontId="53" fillId="0" borderId="3" xfId="0" applyNumberFormat="1" applyFont="1" applyBorder="1" applyAlignment="1">
      <alignment horizontal="right" vertical="center" wrapText="1"/>
    </xf>
    <xf numFmtId="4" fontId="54" fillId="0" borderId="3" xfId="0" applyNumberFormat="1" applyFont="1" applyBorder="1" applyAlignment="1">
      <alignment horizontal="right" vertical="center" wrapText="1"/>
    </xf>
    <xf numFmtId="4" fontId="55" fillId="0" borderId="3" xfId="0" applyNumberFormat="1" applyFont="1" applyBorder="1" applyAlignment="1">
      <alignment horizontal="right" vertical="center" wrapText="1"/>
    </xf>
    <xf numFmtId="4" fontId="56" fillId="0" borderId="3" xfId="0" applyNumberFormat="1" applyFont="1" applyBorder="1" applyAlignment="1">
      <alignment horizontal="right" vertical="center" wrapText="1"/>
    </xf>
    <xf numFmtId="4" fontId="57" fillId="0" borderId="3" xfId="0" applyNumberFormat="1" applyFont="1" applyBorder="1" applyAlignment="1">
      <alignment horizontal="right" vertical="center" wrapText="1"/>
    </xf>
    <xf numFmtId="4" fontId="58" fillId="0" borderId="3" xfId="0" applyNumberFormat="1" applyFont="1" applyBorder="1" applyAlignment="1">
      <alignment horizontal="right" vertical="center" wrapText="1"/>
    </xf>
    <xf numFmtId="4" fontId="59" fillId="0" borderId="3" xfId="0" applyNumberFormat="1" applyFont="1" applyBorder="1" applyAlignment="1">
      <alignment horizontal="right" vertical="center" wrapText="1"/>
    </xf>
    <xf numFmtId="4" fontId="60" fillId="0" borderId="3" xfId="0" applyNumberFormat="1" applyFont="1" applyBorder="1" applyAlignment="1">
      <alignment horizontal="right" vertical="center" wrapText="1"/>
    </xf>
    <xf numFmtId="4" fontId="61" fillId="0" borderId="3" xfId="0" applyNumberFormat="1" applyFont="1" applyBorder="1" applyAlignment="1">
      <alignment horizontal="right" vertical="center" wrapText="1"/>
    </xf>
    <xf numFmtId="4" fontId="62" fillId="0" borderId="3" xfId="0" applyNumberFormat="1" applyFont="1" applyBorder="1" applyAlignment="1">
      <alignment horizontal="right" vertical="center" wrapText="1"/>
    </xf>
    <xf numFmtId="4" fontId="63" fillId="0" borderId="3" xfId="0" applyNumberFormat="1" applyFont="1" applyBorder="1" applyAlignment="1">
      <alignment horizontal="right" vertical="center" wrapText="1"/>
    </xf>
    <xf numFmtId="4" fontId="64" fillId="0" borderId="3" xfId="0" applyNumberFormat="1" applyFont="1" applyBorder="1" applyAlignment="1">
      <alignment horizontal="right" vertical="center" wrapText="1"/>
    </xf>
    <xf numFmtId="4" fontId="65" fillId="0" borderId="3" xfId="0" applyNumberFormat="1" applyFont="1" applyBorder="1" applyAlignment="1">
      <alignment horizontal="right" vertical="center" wrapText="1"/>
    </xf>
    <xf numFmtId="4" fontId="66" fillId="0" borderId="3" xfId="0" applyNumberFormat="1" applyFont="1" applyBorder="1" applyAlignment="1">
      <alignment horizontal="right" vertical="center" wrapText="1"/>
    </xf>
    <xf numFmtId="4" fontId="67" fillId="0" borderId="3" xfId="0" applyNumberFormat="1" applyFont="1" applyBorder="1" applyAlignment="1">
      <alignment horizontal="right" vertical="center" wrapText="1"/>
    </xf>
    <xf numFmtId="4" fontId="68" fillId="0" borderId="3" xfId="0" applyNumberFormat="1" applyFont="1" applyBorder="1" applyAlignment="1">
      <alignment horizontal="right" vertical="center" wrapText="1"/>
    </xf>
    <xf numFmtId="4" fontId="69" fillId="0" borderId="3" xfId="0" applyNumberFormat="1" applyFont="1" applyBorder="1" applyAlignment="1">
      <alignment horizontal="right" vertical="center" wrapText="1"/>
    </xf>
    <xf numFmtId="4" fontId="70" fillId="0" borderId="3" xfId="0" applyNumberFormat="1" applyFont="1" applyBorder="1" applyAlignment="1">
      <alignment horizontal="right" vertical="center" wrapText="1"/>
    </xf>
    <xf numFmtId="4" fontId="71" fillId="0" borderId="3" xfId="0" applyNumberFormat="1" applyFont="1" applyBorder="1" applyAlignment="1">
      <alignment horizontal="right" vertical="center" wrapText="1"/>
    </xf>
    <xf numFmtId="4" fontId="72" fillId="0" borderId="3" xfId="0" applyNumberFormat="1" applyFont="1" applyBorder="1" applyAlignment="1">
      <alignment horizontal="right" vertical="center" wrapText="1"/>
    </xf>
    <xf numFmtId="4" fontId="73" fillId="0" borderId="3" xfId="0" applyNumberFormat="1" applyFont="1" applyBorder="1" applyAlignment="1">
      <alignment horizontal="right" vertical="center" wrapText="1"/>
    </xf>
    <xf numFmtId="4" fontId="74" fillId="0" borderId="3" xfId="0" applyNumberFormat="1" applyFont="1" applyBorder="1" applyAlignment="1">
      <alignment horizontal="right" vertical="center" wrapText="1"/>
    </xf>
    <xf numFmtId="4" fontId="75" fillId="0" borderId="3" xfId="0" applyNumberFormat="1" applyFont="1" applyBorder="1" applyAlignment="1">
      <alignment horizontal="right" vertical="center" wrapText="1"/>
    </xf>
    <xf numFmtId="4" fontId="76" fillId="0" borderId="3" xfId="0" applyNumberFormat="1" applyFont="1" applyBorder="1" applyAlignment="1">
      <alignment horizontal="right" vertical="center" wrapText="1"/>
    </xf>
    <xf numFmtId="4" fontId="77" fillId="0" borderId="3" xfId="0" applyNumberFormat="1" applyFont="1" applyBorder="1" applyAlignment="1">
      <alignment horizontal="right" vertical="center" wrapText="1"/>
    </xf>
    <xf numFmtId="4" fontId="78" fillId="0" borderId="3" xfId="0" applyNumberFormat="1" applyFont="1" applyBorder="1" applyAlignment="1">
      <alignment horizontal="right" vertical="center" wrapText="1"/>
    </xf>
    <xf numFmtId="4" fontId="79" fillId="0" borderId="3" xfId="0" applyNumberFormat="1" applyFont="1" applyBorder="1" applyAlignment="1">
      <alignment horizontal="right" vertical="center" wrapText="1"/>
    </xf>
    <xf numFmtId="4" fontId="80" fillId="0" borderId="3" xfId="0" applyNumberFormat="1" applyFont="1" applyBorder="1" applyAlignment="1">
      <alignment horizontal="right" vertical="center" wrapText="1"/>
    </xf>
    <xf numFmtId="4" fontId="81" fillId="0" borderId="3" xfId="0" applyNumberFormat="1" applyFont="1" applyBorder="1" applyAlignment="1">
      <alignment horizontal="right" vertical="center" wrapText="1"/>
    </xf>
    <xf numFmtId="4" fontId="82" fillId="0" borderId="3" xfId="0" applyNumberFormat="1" applyFont="1" applyBorder="1" applyAlignment="1">
      <alignment horizontal="right" vertical="center" wrapText="1"/>
    </xf>
    <xf numFmtId="4" fontId="83" fillId="0" borderId="3" xfId="0" applyNumberFormat="1" applyFont="1" applyBorder="1" applyAlignment="1">
      <alignment horizontal="right" vertical="center" wrapText="1"/>
    </xf>
    <xf numFmtId="4" fontId="84" fillId="0" borderId="3" xfId="0" applyNumberFormat="1" applyFont="1" applyBorder="1" applyAlignment="1">
      <alignment horizontal="right" vertical="center" wrapText="1"/>
    </xf>
    <xf numFmtId="4" fontId="85" fillId="0" borderId="3" xfId="0" applyNumberFormat="1" applyFont="1" applyBorder="1" applyAlignment="1">
      <alignment horizontal="right" vertical="center" wrapText="1"/>
    </xf>
    <xf numFmtId="4" fontId="86" fillId="0" borderId="3" xfId="0" applyNumberFormat="1" applyFont="1" applyBorder="1" applyAlignment="1">
      <alignment horizontal="right" vertical="center" wrapText="1"/>
    </xf>
    <xf numFmtId="4" fontId="87" fillId="0" borderId="3" xfId="0" applyNumberFormat="1" applyFont="1" applyBorder="1" applyAlignment="1">
      <alignment horizontal="right" vertical="center" wrapText="1"/>
    </xf>
    <xf numFmtId="4" fontId="88" fillId="0" borderId="3" xfId="0" applyNumberFormat="1" applyFont="1" applyBorder="1" applyAlignment="1">
      <alignment horizontal="right" vertical="center" wrapText="1"/>
    </xf>
    <xf numFmtId="4" fontId="89" fillId="0" borderId="3" xfId="0" applyNumberFormat="1" applyFont="1" applyBorder="1" applyAlignment="1">
      <alignment horizontal="right" vertical="center" wrapText="1"/>
    </xf>
    <xf numFmtId="4" fontId="90" fillId="0" borderId="3" xfId="0" applyNumberFormat="1" applyFont="1" applyBorder="1" applyAlignment="1">
      <alignment horizontal="right" vertical="center" wrapText="1"/>
    </xf>
    <xf numFmtId="4" fontId="91" fillId="0" borderId="3" xfId="0" applyNumberFormat="1" applyFont="1" applyBorder="1" applyAlignment="1">
      <alignment horizontal="right" vertical="center" wrapText="1"/>
    </xf>
    <xf numFmtId="4" fontId="92" fillId="0" borderId="3" xfId="0" applyNumberFormat="1" applyFont="1" applyBorder="1" applyAlignment="1">
      <alignment horizontal="right" vertical="center" wrapText="1"/>
    </xf>
    <xf numFmtId="4" fontId="93" fillId="0" borderId="3" xfId="0" applyNumberFormat="1" applyFont="1" applyBorder="1" applyAlignment="1">
      <alignment horizontal="right" vertical="center" wrapText="1"/>
    </xf>
    <xf numFmtId="4" fontId="94" fillId="0" borderId="3" xfId="0" applyNumberFormat="1" applyFont="1" applyBorder="1" applyAlignment="1">
      <alignment horizontal="right" vertical="center" wrapText="1"/>
    </xf>
    <xf numFmtId="4" fontId="95"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4" fontId="0" fillId="0" borderId="0" xfId="0" applyNumberFormat="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T124"/>
  <sheetViews>
    <sheetView showGridLines="0" tabSelected="1" topLeftCell="A16" workbookViewId="0">
      <selection activeCell="D19" sqref="D19"/>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1" width="13.7109375" customWidth="1"/>
    <col min="12" max="14" width="18.42578125" customWidth="1"/>
    <col min="15" max="15" width="23.42578125" customWidth="1"/>
    <col min="16" max="16" width="9.7109375" customWidth="1"/>
  </cols>
  <sheetData>
    <row r="2" spans="1:16" ht="20.45" customHeight="1" x14ac:dyDescent="0.25">
      <c r="A2" s="97" t="s">
        <v>0</v>
      </c>
      <c r="B2" s="98"/>
      <c r="C2" s="98"/>
      <c r="D2" s="98"/>
      <c r="E2" s="98"/>
      <c r="F2" s="98"/>
      <c r="G2" s="98"/>
      <c r="H2" s="98"/>
      <c r="I2" s="98"/>
      <c r="J2" s="98"/>
      <c r="K2" s="98"/>
      <c r="L2" s="98"/>
      <c r="M2" s="98"/>
      <c r="N2" s="98"/>
      <c r="O2" s="98"/>
      <c r="P2" s="98"/>
    </row>
    <row r="3" spans="1:16" ht="15" x14ac:dyDescent="0.25">
      <c r="A3" s="99" t="s">
        <v>1</v>
      </c>
      <c r="B3" s="98"/>
      <c r="C3" s="98"/>
      <c r="O3" s="100" t="s">
        <v>7</v>
      </c>
      <c r="P3" s="98"/>
    </row>
    <row r="4" spans="1:16" ht="15" x14ac:dyDescent="0.25">
      <c r="A4" s="99" t="s">
        <v>2</v>
      </c>
      <c r="B4" s="98"/>
      <c r="C4" s="98"/>
      <c r="O4" s="99" t="s">
        <v>7</v>
      </c>
      <c r="P4" s="98"/>
    </row>
    <row r="5" spans="1:16" ht="15" x14ac:dyDescent="0.25">
      <c r="A5" s="99" t="s">
        <v>3</v>
      </c>
      <c r="B5" s="98"/>
      <c r="C5" s="98"/>
      <c r="O5" s="99" t="s">
        <v>7</v>
      </c>
      <c r="P5" s="98"/>
    </row>
    <row r="6" spans="1:16" ht="15" x14ac:dyDescent="0.25">
      <c r="A6" s="99" t="s">
        <v>4</v>
      </c>
      <c r="B6" s="98"/>
      <c r="C6" s="98"/>
      <c r="O6" s="99" t="s">
        <v>5</v>
      </c>
      <c r="P6" s="98"/>
    </row>
    <row r="7" spans="1:16" ht="15" x14ac:dyDescent="0.25">
      <c r="A7" s="99" t="s">
        <v>5</v>
      </c>
      <c r="B7" s="98"/>
      <c r="C7" s="98"/>
      <c r="O7" s="98"/>
      <c r="P7" s="98"/>
    </row>
    <row r="8" spans="1:16" ht="15" x14ac:dyDescent="0.25">
      <c r="A8" s="99" t="s">
        <v>6</v>
      </c>
      <c r="B8" s="98"/>
      <c r="C8" s="98"/>
      <c r="O8" s="98"/>
      <c r="P8" s="98"/>
    </row>
    <row r="10" spans="1:16"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c r="O10" s="2" t="s">
        <v>7</v>
      </c>
      <c r="P10" s="2" t="s">
        <v>7</v>
      </c>
    </row>
    <row r="11" spans="1:16" ht="15" x14ac:dyDescent="0.25">
      <c r="A11" s="101" t="s">
        <v>8</v>
      </c>
      <c r="B11" s="98"/>
      <c r="C11" s="98"/>
      <c r="D11" s="98"/>
      <c r="E11" s="98"/>
      <c r="F11" s="98"/>
      <c r="G11" s="98"/>
      <c r="H11" s="98"/>
      <c r="I11" s="98"/>
      <c r="J11" s="98"/>
      <c r="K11" s="98"/>
      <c r="L11" s="98"/>
      <c r="M11" s="98"/>
      <c r="N11" s="98"/>
      <c r="O11" s="98"/>
      <c r="P11" s="98"/>
    </row>
    <row r="12" spans="1:16" ht="12.75" customHeight="1" x14ac:dyDescent="0.25">
      <c r="A12" s="98"/>
      <c r="B12" s="98"/>
      <c r="C12" s="98"/>
      <c r="D12" s="98"/>
      <c r="E12" s="98"/>
      <c r="F12" s="98"/>
      <c r="G12" s="98"/>
      <c r="H12" s="98"/>
      <c r="I12" s="98"/>
      <c r="J12" s="98"/>
      <c r="K12" s="98"/>
      <c r="L12" s="98"/>
      <c r="M12" s="98"/>
      <c r="N12" s="98"/>
      <c r="O12" s="98"/>
      <c r="P12" s="98"/>
    </row>
    <row r="13" spans="1:16" ht="15" x14ac:dyDescent="0.25">
      <c r="A13" s="100" t="s">
        <v>9</v>
      </c>
      <c r="B13" s="98"/>
      <c r="N13" s="3" t="s">
        <v>222</v>
      </c>
      <c r="P13" s="4" t="s">
        <v>223</v>
      </c>
    </row>
    <row r="14" spans="1:16" ht="15" x14ac:dyDescent="0.25">
      <c r="N14" s="3" t="s">
        <v>224</v>
      </c>
      <c r="P14" s="4" t="s">
        <v>225</v>
      </c>
    </row>
    <row r="17" spans="1:20" ht="15" x14ac:dyDescent="0.25">
      <c r="N17" s="102" t="s">
        <v>10</v>
      </c>
      <c r="O17" s="98"/>
      <c r="P17" s="98"/>
    </row>
    <row r="18" spans="1:20"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8" t="s">
        <v>25</v>
      </c>
      <c r="P18" s="10" t="s">
        <v>26</v>
      </c>
      <c r="Q18" s="105" t="s">
        <v>227</v>
      </c>
      <c r="R18" s="105" t="s">
        <v>228</v>
      </c>
      <c r="S18" s="105" t="s">
        <v>229</v>
      </c>
      <c r="T18" s="105" t="s">
        <v>230</v>
      </c>
    </row>
    <row r="19" spans="1:20" ht="24" x14ac:dyDescent="0.25">
      <c r="A19" s="16" t="s">
        <v>27</v>
      </c>
      <c r="B19" s="15" t="s">
        <v>28</v>
      </c>
      <c r="C19" s="15" t="s">
        <v>29</v>
      </c>
      <c r="D19" s="13" t="s">
        <v>30</v>
      </c>
      <c r="E19" s="13">
        <v>206</v>
      </c>
      <c r="F19" s="12">
        <v>847557.7</v>
      </c>
      <c r="G19" s="14" t="s">
        <v>7</v>
      </c>
      <c r="H19" s="14">
        <v>2</v>
      </c>
      <c r="I19" s="12">
        <f t="shared" ref="I19:I52" si="0">ROUND(F19-((F19*J19)/100),2)</f>
        <v>237316.16</v>
      </c>
      <c r="J19" s="12">
        <v>72</v>
      </c>
      <c r="K19" s="12">
        <f t="shared" ref="K19:K52" si="1">ROUND((H19 * I19),2)</f>
        <v>474632.32</v>
      </c>
      <c r="L19" s="12">
        <v>18558.12</v>
      </c>
      <c r="M19" s="12">
        <v>0</v>
      </c>
      <c r="N19" s="12">
        <v>18558.12</v>
      </c>
      <c r="O19" s="11" t="s">
        <v>31</v>
      </c>
      <c r="P19" s="13" t="s">
        <v>7</v>
      </c>
      <c r="Q19" s="106">
        <f>K19+L19+N19</f>
        <v>511748.56</v>
      </c>
      <c r="R19">
        <f>Q19*1%</f>
        <v>5117.4856</v>
      </c>
      <c r="S19" s="107">
        <f>Q19+R19</f>
        <v>516866.04560000001</v>
      </c>
      <c r="T19">
        <f>S19/H19</f>
        <v>258433.02280000001</v>
      </c>
    </row>
    <row r="20" spans="1:20" ht="24" x14ac:dyDescent="0.25">
      <c r="A20" s="11" t="s">
        <v>32</v>
      </c>
      <c r="B20" s="11" t="s">
        <v>28</v>
      </c>
      <c r="C20" s="15" t="s">
        <v>33</v>
      </c>
      <c r="D20" s="13">
        <v>36</v>
      </c>
      <c r="E20" s="13" t="s">
        <v>34</v>
      </c>
      <c r="F20" s="17">
        <v>657868.19999999995</v>
      </c>
      <c r="G20" s="14" t="s">
        <v>7</v>
      </c>
      <c r="H20" s="14">
        <v>2</v>
      </c>
      <c r="I20" s="12">
        <f t="shared" si="0"/>
        <v>210517.82</v>
      </c>
      <c r="J20" s="12">
        <v>68</v>
      </c>
      <c r="K20" s="12">
        <f t="shared" si="1"/>
        <v>421035.64</v>
      </c>
      <c r="L20" s="12">
        <v>0</v>
      </c>
      <c r="M20" s="12">
        <v>0</v>
      </c>
      <c r="N20" s="12">
        <v>0</v>
      </c>
      <c r="O20" s="11" t="s">
        <v>7</v>
      </c>
      <c r="P20" s="13" t="s">
        <v>7</v>
      </c>
      <c r="Q20" s="106">
        <f t="shared" ref="Q20:Q82" si="2">K20+L20+N20</f>
        <v>421035.64</v>
      </c>
      <c r="R20">
        <f t="shared" ref="R20:R83" si="3">Q20*1%</f>
        <v>4210.3564000000006</v>
      </c>
      <c r="S20" s="107">
        <f t="shared" ref="S20:S83" si="4">Q20+R20</f>
        <v>425245.9964</v>
      </c>
      <c r="T20">
        <f t="shared" ref="T20:T83" si="5">S20/H20</f>
        <v>212622.9982</v>
      </c>
    </row>
    <row r="21" spans="1:20" ht="24" x14ac:dyDescent="0.25">
      <c r="A21" s="11" t="s">
        <v>35</v>
      </c>
      <c r="B21" s="11" t="s">
        <v>28</v>
      </c>
      <c r="C21" s="15" t="s">
        <v>36</v>
      </c>
      <c r="D21" s="13" t="s">
        <v>30</v>
      </c>
      <c r="E21" s="13">
        <v>28</v>
      </c>
      <c r="F21" s="18">
        <v>0</v>
      </c>
      <c r="G21" s="14" t="s">
        <v>7</v>
      </c>
      <c r="H21" s="14">
        <v>2</v>
      </c>
      <c r="I21" s="12">
        <f t="shared" si="0"/>
        <v>0</v>
      </c>
      <c r="J21" s="12">
        <v>72</v>
      </c>
      <c r="K21" s="12">
        <f t="shared" si="1"/>
        <v>0</v>
      </c>
      <c r="L21" s="12">
        <v>0</v>
      </c>
      <c r="M21" s="12">
        <v>0</v>
      </c>
      <c r="N21" s="12">
        <v>0</v>
      </c>
      <c r="O21" s="11" t="s">
        <v>7</v>
      </c>
      <c r="P21" s="13" t="s">
        <v>7</v>
      </c>
      <c r="Q21" s="106">
        <f t="shared" si="2"/>
        <v>0</v>
      </c>
      <c r="R21">
        <f t="shared" si="3"/>
        <v>0</v>
      </c>
      <c r="S21" s="107">
        <f t="shared" si="4"/>
        <v>0</v>
      </c>
      <c r="T21">
        <f t="shared" si="5"/>
        <v>0</v>
      </c>
    </row>
    <row r="22" spans="1:20" ht="24" x14ac:dyDescent="0.25">
      <c r="A22" s="11" t="s">
        <v>37</v>
      </c>
      <c r="B22" s="11" t="s">
        <v>28</v>
      </c>
      <c r="C22" s="15" t="s">
        <v>38</v>
      </c>
      <c r="D22" s="13" t="s">
        <v>30</v>
      </c>
      <c r="E22" s="13">
        <v>70</v>
      </c>
      <c r="F22" s="19">
        <v>0</v>
      </c>
      <c r="G22" s="14" t="s">
        <v>7</v>
      </c>
      <c r="H22" s="14">
        <v>2</v>
      </c>
      <c r="I22" s="12">
        <f t="shared" si="0"/>
        <v>0</v>
      </c>
      <c r="J22" s="12">
        <v>72</v>
      </c>
      <c r="K22" s="12">
        <f t="shared" si="1"/>
        <v>0</v>
      </c>
      <c r="L22" s="12">
        <v>0</v>
      </c>
      <c r="M22" s="12">
        <v>0</v>
      </c>
      <c r="N22" s="12">
        <v>0</v>
      </c>
      <c r="O22" s="11" t="s">
        <v>7</v>
      </c>
      <c r="P22" s="13" t="s">
        <v>7</v>
      </c>
      <c r="Q22" s="106">
        <f t="shared" si="2"/>
        <v>0</v>
      </c>
      <c r="R22">
        <f t="shared" si="3"/>
        <v>0</v>
      </c>
      <c r="S22" s="107">
        <f t="shared" si="4"/>
        <v>0</v>
      </c>
      <c r="T22">
        <f t="shared" si="5"/>
        <v>0</v>
      </c>
    </row>
    <row r="23" spans="1:20" ht="15" x14ac:dyDescent="0.25">
      <c r="A23" s="11" t="s">
        <v>39</v>
      </c>
      <c r="B23" s="11" t="s">
        <v>28</v>
      </c>
      <c r="C23" s="15" t="s">
        <v>40</v>
      </c>
      <c r="D23" s="13" t="s">
        <v>30</v>
      </c>
      <c r="E23" s="13">
        <v>7</v>
      </c>
      <c r="F23" s="20">
        <v>0</v>
      </c>
      <c r="G23" s="14" t="s">
        <v>7</v>
      </c>
      <c r="H23" s="14">
        <v>2</v>
      </c>
      <c r="I23" s="12">
        <f t="shared" si="0"/>
        <v>0</v>
      </c>
      <c r="J23" s="12">
        <v>72</v>
      </c>
      <c r="K23" s="12">
        <f t="shared" si="1"/>
        <v>0</v>
      </c>
      <c r="L23" s="12">
        <v>0</v>
      </c>
      <c r="M23" s="12">
        <v>0</v>
      </c>
      <c r="N23" s="12">
        <v>0</v>
      </c>
      <c r="O23" s="11" t="s">
        <v>7</v>
      </c>
      <c r="P23" s="13" t="s">
        <v>7</v>
      </c>
      <c r="Q23" s="106">
        <f t="shared" si="2"/>
        <v>0</v>
      </c>
      <c r="R23">
        <f t="shared" si="3"/>
        <v>0</v>
      </c>
      <c r="S23" s="107">
        <f t="shared" si="4"/>
        <v>0</v>
      </c>
      <c r="T23">
        <f t="shared" si="5"/>
        <v>0</v>
      </c>
    </row>
    <row r="24" spans="1:20" ht="24" x14ac:dyDescent="0.25">
      <c r="A24" s="11" t="s">
        <v>41</v>
      </c>
      <c r="B24" s="11" t="s">
        <v>28</v>
      </c>
      <c r="C24" s="15" t="s">
        <v>42</v>
      </c>
      <c r="D24" s="13" t="s">
        <v>30</v>
      </c>
      <c r="E24" s="13">
        <v>28</v>
      </c>
      <c r="F24" s="21">
        <v>0</v>
      </c>
      <c r="G24" s="14" t="s">
        <v>7</v>
      </c>
      <c r="H24" s="14">
        <v>2</v>
      </c>
      <c r="I24" s="12">
        <f t="shared" si="0"/>
        <v>0</v>
      </c>
      <c r="J24" s="12">
        <v>72</v>
      </c>
      <c r="K24" s="12">
        <f t="shared" si="1"/>
        <v>0</v>
      </c>
      <c r="L24" s="12">
        <v>0</v>
      </c>
      <c r="M24" s="12">
        <v>0</v>
      </c>
      <c r="N24" s="12">
        <v>0</v>
      </c>
      <c r="O24" s="11" t="s">
        <v>7</v>
      </c>
      <c r="P24" s="13" t="s">
        <v>7</v>
      </c>
      <c r="Q24" s="106">
        <f t="shared" si="2"/>
        <v>0</v>
      </c>
      <c r="R24">
        <f t="shared" si="3"/>
        <v>0</v>
      </c>
      <c r="S24" s="107">
        <f t="shared" si="4"/>
        <v>0</v>
      </c>
      <c r="T24">
        <f t="shared" si="5"/>
        <v>0</v>
      </c>
    </row>
    <row r="25" spans="1:20" ht="24" x14ac:dyDescent="0.25">
      <c r="A25" s="11" t="s">
        <v>43</v>
      </c>
      <c r="B25" s="11" t="s">
        <v>28</v>
      </c>
      <c r="C25" s="15" t="s">
        <v>44</v>
      </c>
      <c r="D25" s="13" t="s">
        <v>30</v>
      </c>
      <c r="E25" s="13">
        <v>28</v>
      </c>
      <c r="F25" s="22">
        <v>0</v>
      </c>
      <c r="G25" s="14" t="s">
        <v>7</v>
      </c>
      <c r="H25" s="14">
        <v>2</v>
      </c>
      <c r="I25" s="12">
        <f t="shared" si="0"/>
        <v>0</v>
      </c>
      <c r="J25" s="12">
        <v>72</v>
      </c>
      <c r="K25" s="12">
        <f t="shared" si="1"/>
        <v>0</v>
      </c>
      <c r="L25" s="12">
        <v>0</v>
      </c>
      <c r="M25" s="12">
        <v>0</v>
      </c>
      <c r="N25" s="12">
        <v>0</v>
      </c>
      <c r="O25" s="11" t="s">
        <v>7</v>
      </c>
      <c r="P25" s="13" t="s">
        <v>7</v>
      </c>
      <c r="Q25" s="106">
        <f t="shared" si="2"/>
        <v>0</v>
      </c>
      <c r="R25">
        <f t="shared" si="3"/>
        <v>0</v>
      </c>
      <c r="S25" s="107">
        <f t="shared" si="4"/>
        <v>0</v>
      </c>
      <c r="T25">
        <f t="shared" si="5"/>
        <v>0</v>
      </c>
    </row>
    <row r="26" spans="1:20" ht="24" x14ac:dyDescent="0.25">
      <c r="A26" s="11" t="s">
        <v>45</v>
      </c>
      <c r="B26" s="11" t="s">
        <v>28</v>
      </c>
      <c r="C26" s="15" t="s">
        <v>46</v>
      </c>
      <c r="D26" s="13" t="s">
        <v>30</v>
      </c>
      <c r="E26" s="13">
        <v>28</v>
      </c>
      <c r="F26" s="23">
        <v>0</v>
      </c>
      <c r="G26" s="14" t="s">
        <v>7</v>
      </c>
      <c r="H26" s="14">
        <v>6</v>
      </c>
      <c r="I26" s="12">
        <f t="shared" si="0"/>
        <v>0</v>
      </c>
      <c r="J26" s="12">
        <v>72</v>
      </c>
      <c r="K26" s="12">
        <f t="shared" si="1"/>
        <v>0</v>
      </c>
      <c r="L26" s="12">
        <v>0</v>
      </c>
      <c r="M26" s="12">
        <v>0</v>
      </c>
      <c r="N26" s="12">
        <v>0</v>
      </c>
      <c r="O26" s="11" t="s">
        <v>7</v>
      </c>
      <c r="P26" s="13" t="s">
        <v>7</v>
      </c>
      <c r="Q26" s="106">
        <f t="shared" si="2"/>
        <v>0</v>
      </c>
      <c r="R26">
        <f t="shared" si="3"/>
        <v>0</v>
      </c>
      <c r="S26" s="107">
        <f t="shared" si="4"/>
        <v>0</v>
      </c>
      <c r="T26">
        <f t="shared" si="5"/>
        <v>0</v>
      </c>
    </row>
    <row r="27" spans="1:20" ht="15" x14ac:dyDescent="0.25">
      <c r="A27" s="11" t="s">
        <v>47</v>
      </c>
      <c r="B27" s="11" t="s">
        <v>28</v>
      </c>
      <c r="C27" s="15" t="s">
        <v>48</v>
      </c>
      <c r="D27" s="13" t="s">
        <v>30</v>
      </c>
      <c r="E27" s="13">
        <v>28</v>
      </c>
      <c r="F27" s="24">
        <v>0</v>
      </c>
      <c r="G27" s="14" t="s">
        <v>7</v>
      </c>
      <c r="H27" s="14">
        <v>2</v>
      </c>
      <c r="I27" s="12">
        <f t="shared" si="0"/>
        <v>0</v>
      </c>
      <c r="J27" s="12">
        <v>72</v>
      </c>
      <c r="K27" s="12">
        <f t="shared" si="1"/>
        <v>0</v>
      </c>
      <c r="L27" s="12">
        <v>0</v>
      </c>
      <c r="M27" s="12">
        <v>0</v>
      </c>
      <c r="N27" s="12">
        <v>0</v>
      </c>
      <c r="O27" s="11" t="s">
        <v>7</v>
      </c>
      <c r="P27" s="13" t="s">
        <v>7</v>
      </c>
      <c r="Q27" s="106">
        <f t="shared" si="2"/>
        <v>0</v>
      </c>
      <c r="R27">
        <f t="shared" si="3"/>
        <v>0</v>
      </c>
      <c r="S27" s="107">
        <f t="shared" si="4"/>
        <v>0</v>
      </c>
      <c r="T27">
        <f t="shared" si="5"/>
        <v>0</v>
      </c>
    </row>
    <row r="28" spans="1:20" ht="24" x14ac:dyDescent="0.25">
      <c r="A28" s="11" t="s">
        <v>49</v>
      </c>
      <c r="B28" s="11" t="s">
        <v>28</v>
      </c>
      <c r="C28" s="15" t="s">
        <v>50</v>
      </c>
      <c r="D28" s="13" t="s">
        <v>30</v>
      </c>
      <c r="E28" s="13">
        <v>28</v>
      </c>
      <c r="F28" s="25">
        <v>0</v>
      </c>
      <c r="G28" s="14" t="s">
        <v>7</v>
      </c>
      <c r="H28" s="14">
        <v>4</v>
      </c>
      <c r="I28" s="12">
        <f t="shared" si="0"/>
        <v>0</v>
      </c>
      <c r="J28" s="12">
        <v>72</v>
      </c>
      <c r="K28" s="12">
        <f t="shared" si="1"/>
        <v>0</v>
      </c>
      <c r="L28" s="12">
        <v>0</v>
      </c>
      <c r="M28" s="12">
        <v>0</v>
      </c>
      <c r="N28" s="12">
        <v>0</v>
      </c>
      <c r="O28" s="11" t="s">
        <v>7</v>
      </c>
      <c r="P28" s="13" t="s">
        <v>7</v>
      </c>
      <c r="Q28" s="106">
        <f t="shared" si="2"/>
        <v>0</v>
      </c>
      <c r="R28">
        <f t="shared" si="3"/>
        <v>0</v>
      </c>
      <c r="S28" s="107">
        <f t="shared" si="4"/>
        <v>0</v>
      </c>
      <c r="T28">
        <f t="shared" si="5"/>
        <v>0</v>
      </c>
    </row>
    <row r="29" spans="1:20" ht="24" x14ac:dyDescent="0.25">
      <c r="A29" s="11" t="s">
        <v>51</v>
      </c>
      <c r="B29" s="11" t="s">
        <v>52</v>
      </c>
      <c r="C29" s="15" t="s">
        <v>53</v>
      </c>
      <c r="D29" s="13" t="s">
        <v>30</v>
      </c>
      <c r="E29" s="13">
        <v>28</v>
      </c>
      <c r="F29" s="26">
        <v>334562.25</v>
      </c>
      <c r="G29" s="14" t="s">
        <v>7</v>
      </c>
      <c r="H29" s="14">
        <v>2</v>
      </c>
      <c r="I29" s="12">
        <f t="shared" si="0"/>
        <v>93677.43</v>
      </c>
      <c r="J29" s="12">
        <v>72</v>
      </c>
      <c r="K29" s="12">
        <f t="shared" si="1"/>
        <v>187354.86</v>
      </c>
      <c r="L29" s="12">
        <v>0</v>
      </c>
      <c r="M29" s="12">
        <v>0</v>
      </c>
      <c r="N29" s="12">
        <v>0</v>
      </c>
      <c r="O29" s="11" t="s">
        <v>7</v>
      </c>
      <c r="P29" s="13" t="s">
        <v>7</v>
      </c>
      <c r="Q29" s="106">
        <f t="shared" si="2"/>
        <v>187354.86</v>
      </c>
      <c r="R29">
        <f t="shared" si="3"/>
        <v>1873.5485999999999</v>
      </c>
      <c r="S29" s="107">
        <f t="shared" si="4"/>
        <v>189228.4086</v>
      </c>
      <c r="T29">
        <f t="shared" si="5"/>
        <v>94614.204299999998</v>
      </c>
    </row>
    <row r="30" spans="1:20" ht="24" x14ac:dyDescent="0.25">
      <c r="A30" s="11" t="s">
        <v>54</v>
      </c>
      <c r="B30" s="11" t="s">
        <v>28</v>
      </c>
      <c r="C30" s="15" t="s">
        <v>55</v>
      </c>
      <c r="D30" s="13" t="s">
        <v>30</v>
      </c>
      <c r="E30" s="13">
        <v>28</v>
      </c>
      <c r="F30" s="27">
        <v>0</v>
      </c>
      <c r="G30" s="14" t="s">
        <v>7</v>
      </c>
      <c r="H30" s="14">
        <v>2</v>
      </c>
      <c r="I30" s="12">
        <f t="shared" si="0"/>
        <v>0</v>
      </c>
      <c r="J30" s="12">
        <v>72</v>
      </c>
      <c r="K30" s="12">
        <f t="shared" si="1"/>
        <v>0</v>
      </c>
      <c r="L30" s="12">
        <v>0</v>
      </c>
      <c r="M30" s="12">
        <v>0</v>
      </c>
      <c r="N30" s="12">
        <v>0</v>
      </c>
      <c r="O30" s="11" t="s">
        <v>7</v>
      </c>
      <c r="P30" s="13" t="s">
        <v>7</v>
      </c>
      <c r="Q30" s="106">
        <f t="shared" si="2"/>
        <v>0</v>
      </c>
      <c r="R30">
        <f t="shared" si="3"/>
        <v>0</v>
      </c>
      <c r="S30" s="107">
        <f t="shared" si="4"/>
        <v>0</v>
      </c>
      <c r="T30">
        <f t="shared" si="5"/>
        <v>0</v>
      </c>
    </row>
    <row r="31" spans="1:20" ht="24" x14ac:dyDescent="0.25">
      <c r="A31" s="16" t="s">
        <v>56</v>
      </c>
      <c r="B31" s="15" t="s">
        <v>28</v>
      </c>
      <c r="C31" s="15" t="s">
        <v>57</v>
      </c>
      <c r="D31" s="13" t="s">
        <v>30</v>
      </c>
      <c r="E31" s="13">
        <v>84</v>
      </c>
      <c r="F31" s="12">
        <v>5972605.6699999999</v>
      </c>
      <c r="G31" s="14" t="s">
        <v>7</v>
      </c>
      <c r="H31" s="14">
        <v>2</v>
      </c>
      <c r="I31" s="12">
        <f t="shared" si="0"/>
        <v>1672329.59</v>
      </c>
      <c r="J31" s="12">
        <v>72</v>
      </c>
      <c r="K31" s="12">
        <f t="shared" si="1"/>
        <v>3344659.18</v>
      </c>
      <c r="L31" s="12">
        <v>131791.98000000001</v>
      </c>
      <c r="M31" s="12">
        <v>599688.56000000006</v>
      </c>
      <c r="N31" s="12">
        <v>131791.98000000001</v>
      </c>
      <c r="O31" s="11" t="s">
        <v>58</v>
      </c>
      <c r="P31" s="13" t="s">
        <v>7</v>
      </c>
      <c r="Q31" s="106">
        <f t="shared" si="2"/>
        <v>3608243.14</v>
      </c>
      <c r="R31">
        <f t="shared" si="3"/>
        <v>36082.431400000001</v>
      </c>
      <c r="S31" s="107">
        <f t="shared" si="4"/>
        <v>3644325.5714000002</v>
      </c>
      <c r="T31">
        <f t="shared" si="5"/>
        <v>1822162.7857000001</v>
      </c>
    </row>
    <row r="32" spans="1:20" ht="24" x14ac:dyDescent="0.25">
      <c r="A32" s="11" t="s">
        <v>59</v>
      </c>
      <c r="B32" s="11" t="s">
        <v>28</v>
      </c>
      <c r="C32" s="15" t="s">
        <v>60</v>
      </c>
      <c r="D32" s="13">
        <v>36</v>
      </c>
      <c r="E32" s="13" t="s">
        <v>34</v>
      </c>
      <c r="F32" s="28">
        <v>3153640.05</v>
      </c>
      <c r="G32" s="14" t="s">
        <v>7</v>
      </c>
      <c r="H32" s="14">
        <v>2</v>
      </c>
      <c r="I32" s="12">
        <f t="shared" si="0"/>
        <v>1009164.82</v>
      </c>
      <c r="J32" s="12">
        <v>68</v>
      </c>
      <c r="K32" s="12">
        <f t="shared" si="1"/>
        <v>2018329.64</v>
      </c>
      <c r="L32" s="12">
        <v>0</v>
      </c>
      <c r="M32" s="12">
        <v>0</v>
      </c>
      <c r="N32" s="12">
        <v>0</v>
      </c>
      <c r="O32" s="11" t="s">
        <v>7</v>
      </c>
      <c r="P32" s="13" t="s">
        <v>7</v>
      </c>
      <c r="Q32" s="106">
        <f t="shared" si="2"/>
        <v>2018329.64</v>
      </c>
      <c r="R32">
        <f t="shared" si="3"/>
        <v>20183.296399999999</v>
      </c>
      <c r="S32" s="107">
        <f t="shared" si="4"/>
        <v>2038512.9364</v>
      </c>
      <c r="T32">
        <f t="shared" si="5"/>
        <v>1019256.4682</v>
      </c>
    </row>
    <row r="33" spans="1:20" ht="24" x14ac:dyDescent="0.25">
      <c r="A33" s="11" t="s">
        <v>61</v>
      </c>
      <c r="B33" s="11" t="s">
        <v>28</v>
      </c>
      <c r="C33" s="15" t="s">
        <v>62</v>
      </c>
      <c r="D33" s="13" t="s">
        <v>30</v>
      </c>
      <c r="E33" s="13">
        <v>21</v>
      </c>
      <c r="F33" s="29">
        <v>0</v>
      </c>
      <c r="G33" s="14" t="s">
        <v>7</v>
      </c>
      <c r="H33" s="14">
        <v>2</v>
      </c>
      <c r="I33" s="12">
        <f t="shared" si="0"/>
        <v>0</v>
      </c>
      <c r="J33" s="12">
        <v>72</v>
      </c>
      <c r="K33" s="12">
        <f t="shared" si="1"/>
        <v>0</v>
      </c>
      <c r="L33" s="12">
        <v>0</v>
      </c>
      <c r="M33" s="12">
        <v>0</v>
      </c>
      <c r="N33" s="12">
        <v>0</v>
      </c>
      <c r="O33" s="11" t="s">
        <v>58</v>
      </c>
      <c r="P33" s="13" t="s">
        <v>7</v>
      </c>
      <c r="Q33" s="106">
        <f t="shared" si="2"/>
        <v>0</v>
      </c>
      <c r="R33">
        <f t="shared" si="3"/>
        <v>0</v>
      </c>
      <c r="S33" s="107">
        <f t="shared" si="4"/>
        <v>0</v>
      </c>
      <c r="T33">
        <f t="shared" si="5"/>
        <v>0</v>
      </c>
    </row>
    <row r="34" spans="1:20" ht="24" x14ac:dyDescent="0.25">
      <c r="A34" s="11" t="s">
        <v>63</v>
      </c>
      <c r="B34" s="11" t="s">
        <v>28</v>
      </c>
      <c r="C34" s="15" t="s">
        <v>64</v>
      </c>
      <c r="D34" s="13" t="s">
        <v>30</v>
      </c>
      <c r="E34" s="13" t="s">
        <v>34</v>
      </c>
      <c r="F34" s="30">
        <v>4732048.46</v>
      </c>
      <c r="G34" s="14" t="s">
        <v>7</v>
      </c>
      <c r="H34" s="14">
        <v>2</v>
      </c>
      <c r="I34" s="12">
        <f t="shared" si="0"/>
        <v>1324973.57</v>
      </c>
      <c r="J34" s="12">
        <v>72</v>
      </c>
      <c r="K34" s="12">
        <f t="shared" si="1"/>
        <v>2649947.14</v>
      </c>
      <c r="L34" s="12">
        <v>0</v>
      </c>
      <c r="M34" s="12">
        <v>0</v>
      </c>
      <c r="N34" s="12">
        <v>0</v>
      </c>
      <c r="O34" s="11" t="s">
        <v>7</v>
      </c>
      <c r="P34" s="13" t="s">
        <v>7</v>
      </c>
      <c r="Q34" s="106">
        <f t="shared" si="2"/>
        <v>2649947.14</v>
      </c>
      <c r="R34">
        <f t="shared" si="3"/>
        <v>26499.471400000002</v>
      </c>
      <c r="S34" s="107">
        <f t="shared" si="4"/>
        <v>2676446.6114000003</v>
      </c>
      <c r="T34">
        <f t="shared" si="5"/>
        <v>1338223.3057000001</v>
      </c>
    </row>
    <row r="35" spans="1:20" ht="15" x14ac:dyDescent="0.25">
      <c r="A35" s="11" t="s">
        <v>65</v>
      </c>
      <c r="B35" s="11" t="s">
        <v>28</v>
      </c>
      <c r="C35" s="15" t="s">
        <v>66</v>
      </c>
      <c r="D35" s="13" t="s">
        <v>30</v>
      </c>
      <c r="E35" s="13">
        <v>14</v>
      </c>
      <c r="F35" s="31">
        <v>0</v>
      </c>
      <c r="G35" s="14" t="s">
        <v>7</v>
      </c>
      <c r="H35" s="14">
        <v>4</v>
      </c>
      <c r="I35" s="12">
        <f t="shared" si="0"/>
        <v>0</v>
      </c>
      <c r="J35" s="12">
        <v>72</v>
      </c>
      <c r="K35" s="12">
        <f t="shared" si="1"/>
        <v>0</v>
      </c>
      <c r="L35" s="12">
        <v>0</v>
      </c>
      <c r="M35" s="12">
        <v>0</v>
      </c>
      <c r="N35" s="12">
        <v>0</v>
      </c>
      <c r="O35" s="11" t="s">
        <v>7</v>
      </c>
      <c r="P35" s="13" t="s">
        <v>7</v>
      </c>
      <c r="Q35" s="106">
        <f t="shared" si="2"/>
        <v>0</v>
      </c>
      <c r="R35">
        <f t="shared" si="3"/>
        <v>0</v>
      </c>
      <c r="S35" s="107">
        <f t="shared" si="4"/>
        <v>0</v>
      </c>
      <c r="T35">
        <f t="shared" si="5"/>
        <v>0</v>
      </c>
    </row>
    <row r="36" spans="1:20" ht="24" x14ac:dyDescent="0.25">
      <c r="A36" s="11" t="s">
        <v>67</v>
      </c>
      <c r="B36" s="11" t="s">
        <v>28</v>
      </c>
      <c r="C36" s="15" t="s">
        <v>68</v>
      </c>
      <c r="D36" s="13" t="s">
        <v>30</v>
      </c>
      <c r="E36" s="13">
        <v>14</v>
      </c>
      <c r="F36" s="32">
        <v>0</v>
      </c>
      <c r="G36" s="14" t="s">
        <v>7</v>
      </c>
      <c r="H36" s="14">
        <v>2</v>
      </c>
      <c r="I36" s="12">
        <f t="shared" si="0"/>
        <v>0</v>
      </c>
      <c r="J36" s="12">
        <v>72</v>
      </c>
      <c r="K36" s="12">
        <f t="shared" si="1"/>
        <v>0</v>
      </c>
      <c r="L36" s="12">
        <v>0</v>
      </c>
      <c r="M36" s="12">
        <v>0</v>
      </c>
      <c r="N36" s="12">
        <v>0</v>
      </c>
      <c r="O36" s="11" t="s">
        <v>7</v>
      </c>
      <c r="P36" s="13" t="s">
        <v>7</v>
      </c>
      <c r="Q36" s="106">
        <f t="shared" si="2"/>
        <v>0</v>
      </c>
      <c r="R36">
        <f t="shared" si="3"/>
        <v>0</v>
      </c>
      <c r="S36" s="107">
        <f t="shared" si="4"/>
        <v>0</v>
      </c>
      <c r="T36">
        <f t="shared" si="5"/>
        <v>0</v>
      </c>
    </row>
    <row r="37" spans="1:20" ht="24" x14ac:dyDescent="0.25">
      <c r="A37" s="11" t="s">
        <v>69</v>
      </c>
      <c r="B37" s="11" t="s">
        <v>28</v>
      </c>
      <c r="C37" s="15" t="s">
        <v>70</v>
      </c>
      <c r="D37" s="13" t="s">
        <v>30</v>
      </c>
      <c r="E37" s="13">
        <v>14</v>
      </c>
      <c r="F37" s="33">
        <v>0</v>
      </c>
      <c r="G37" s="14" t="s">
        <v>7</v>
      </c>
      <c r="H37" s="14">
        <v>2</v>
      </c>
      <c r="I37" s="12">
        <f t="shared" si="0"/>
        <v>0</v>
      </c>
      <c r="J37" s="12">
        <v>72</v>
      </c>
      <c r="K37" s="12">
        <f t="shared" si="1"/>
        <v>0</v>
      </c>
      <c r="L37" s="12">
        <v>0</v>
      </c>
      <c r="M37" s="12">
        <v>0</v>
      </c>
      <c r="N37" s="12">
        <v>0</v>
      </c>
      <c r="O37" s="11" t="s">
        <v>7</v>
      </c>
      <c r="P37" s="13" t="s">
        <v>7</v>
      </c>
      <c r="Q37" s="106">
        <f t="shared" si="2"/>
        <v>0</v>
      </c>
      <c r="R37">
        <f t="shared" si="3"/>
        <v>0</v>
      </c>
      <c r="S37" s="107">
        <f t="shared" si="4"/>
        <v>0</v>
      </c>
      <c r="T37">
        <f t="shared" si="5"/>
        <v>0</v>
      </c>
    </row>
    <row r="38" spans="1:20" ht="15" x14ac:dyDescent="0.25">
      <c r="A38" s="11" t="s">
        <v>71</v>
      </c>
      <c r="B38" s="11" t="s">
        <v>28</v>
      </c>
      <c r="C38" s="15" t="s">
        <v>72</v>
      </c>
      <c r="D38" s="13" t="s">
        <v>30</v>
      </c>
      <c r="E38" s="13">
        <v>14</v>
      </c>
      <c r="F38" s="34">
        <v>0</v>
      </c>
      <c r="G38" s="14" t="s">
        <v>7</v>
      </c>
      <c r="H38" s="14">
        <v>2</v>
      </c>
      <c r="I38" s="12">
        <f t="shared" si="0"/>
        <v>0</v>
      </c>
      <c r="J38" s="12">
        <v>72</v>
      </c>
      <c r="K38" s="12">
        <f t="shared" si="1"/>
        <v>0</v>
      </c>
      <c r="L38" s="12">
        <v>0</v>
      </c>
      <c r="M38" s="12">
        <v>0</v>
      </c>
      <c r="N38" s="12">
        <v>0</v>
      </c>
      <c r="O38" s="11" t="s">
        <v>7</v>
      </c>
      <c r="P38" s="13" t="s">
        <v>7</v>
      </c>
      <c r="Q38" s="106">
        <f t="shared" si="2"/>
        <v>0</v>
      </c>
      <c r="R38">
        <f t="shared" si="3"/>
        <v>0</v>
      </c>
      <c r="S38" s="107">
        <f t="shared" si="4"/>
        <v>0</v>
      </c>
      <c r="T38">
        <f t="shared" si="5"/>
        <v>0</v>
      </c>
    </row>
    <row r="39" spans="1:20" ht="24" x14ac:dyDescent="0.25">
      <c r="A39" s="11" t="s">
        <v>73</v>
      </c>
      <c r="B39" s="11" t="s">
        <v>28</v>
      </c>
      <c r="C39" s="15" t="s">
        <v>74</v>
      </c>
      <c r="D39" s="13" t="s">
        <v>30</v>
      </c>
      <c r="E39" s="13">
        <v>14</v>
      </c>
      <c r="F39" s="35">
        <v>0</v>
      </c>
      <c r="G39" s="14" t="s">
        <v>7</v>
      </c>
      <c r="H39" s="14">
        <v>2</v>
      </c>
      <c r="I39" s="12">
        <f t="shared" si="0"/>
        <v>0</v>
      </c>
      <c r="J39" s="12">
        <v>72</v>
      </c>
      <c r="K39" s="12">
        <f t="shared" si="1"/>
        <v>0</v>
      </c>
      <c r="L39" s="12">
        <v>0</v>
      </c>
      <c r="M39" s="12">
        <v>0</v>
      </c>
      <c r="N39" s="12">
        <v>0</v>
      </c>
      <c r="O39" s="11" t="s">
        <v>7</v>
      </c>
      <c r="P39" s="13" t="s">
        <v>7</v>
      </c>
      <c r="Q39" s="106">
        <f t="shared" si="2"/>
        <v>0</v>
      </c>
      <c r="R39">
        <f t="shared" si="3"/>
        <v>0</v>
      </c>
      <c r="S39" s="107">
        <f t="shared" si="4"/>
        <v>0</v>
      </c>
      <c r="T39">
        <f t="shared" si="5"/>
        <v>0</v>
      </c>
    </row>
    <row r="40" spans="1:20" ht="15" x14ac:dyDescent="0.25">
      <c r="A40" s="11" t="s">
        <v>75</v>
      </c>
      <c r="B40" s="11" t="s">
        <v>28</v>
      </c>
      <c r="C40" s="15" t="s">
        <v>76</v>
      </c>
      <c r="D40" s="13" t="s">
        <v>30</v>
      </c>
      <c r="E40" s="13">
        <v>14</v>
      </c>
      <c r="F40" s="36">
        <v>0</v>
      </c>
      <c r="G40" s="14" t="s">
        <v>7</v>
      </c>
      <c r="H40" s="14">
        <v>2</v>
      </c>
      <c r="I40" s="12">
        <f t="shared" si="0"/>
        <v>0</v>
      </c>
      <c r="J40" s="12">
        <v>72</v>
      </c>
      <c r="K40" s="12">
        <f t="shared" si="1"/>
        <v>0</v>
      </c>
      <c r="L40" s="12">
        <v>0</v>
      </c>
      <c r="M40" s="12">
        <v>0</v>
      </c>
      <c r="N40" s="12">
        <v>0</v>
      </c>
      <c r="O40" s="11" t="s">
        <v>7</v>
      </c>
      <c r="P40" s="13" t="s">
        <v>7</v>
      </c>
      <c r="Q40" s="106">
        <f t="shared" si="2"/>
        <v>0</v>
      </c>
      <c r="R40">
        <f t="shared" si="3"/>
        <v>0</v>
      </c>
      <c r="S40" s="107">
        <f t="shared" si="4"/>
        <v>0</v>
      </c>
      <c r="T40">
        <f t="shared" si="5"/>
        <v>0</v>
      </c>
    </row>
    <row r="41" spans="1:20" ht="24" x14ac:dyDescent="0.25">
      <c r="A41" s="11" t="s">
        <v>77</v>
      </c>
      <c r="B41" s="11" t="s">
        <v>28</v>
      </c>
      <c r="C41" s="15" t="s">
        <v>78</v>
      </c>
      <c r="D41" s="13" t="s">
        <v>30</v>
      </c>
      <c r="E41" s="13">
        <v>14</v>
      </c>
      <c r="F41" s="37">
        <v>0</v>
      </c>
      <c r="G41" s="14" t="s">
        <v>7</v>
      </c>
      <c r="H41" s="14">
        <v>4</v>
      </c>
      <c r="I41" s="12">
        <f t="shared" si="0"/>
        <v>0</v>
      </c>
      <c r="J41" s="12">
        <v>72</v>
      </c>
      <c r="K41" s="12">
        <f t="shared" si="1"/>
        <v>0</v>
      </c>
      <c r="L41" s="12">
        <v>0</v>
      </c>
      <c r="M41" s="12">
        <v>0</v>
      </c>
      <c r="N41" s="12">
        <v>0</v>
      </c>
      <c r="O41" s="11" t="s">
        <v>7</v>
      </c>
      <c r="P41" s="13" t="s">
        <v>7</v>
      </c>
      <c r="Q41" s="106">
        <f t="shared" si="2"/>
        <v>0</v>
      </c>
      <c r="R41">
        <f t="shared" si="3"/>
        <v>0</v>
      </c>
      <c r="S41" s="107">
        <f t="shared" si="4"/>
        <v>0</v>
      </c>
      <c r="T41">
        <f t="shared" si="5"/>
        <v>0</v>
      </c>
    </row>
    <row r="42" spans="1:20" ht="24" x14ac:dyDescent="0.25">
      <c r="A42" s="11" t="s">
        <v>79</v>
      </c>
      <c r="B42" s="11" t="s">
        <v>28</v>
      </c>
      <c r="C42" s="15" t="s">
        <v>80</v>
      </c>
      <c r="D42" s="13" t="s">
        <v>30</v>
      </c>
      <c r="E42" s="13">
        <v>14</v>
      </c>
      <c r="F42" s="38">
        <v>0</v>
      </c>
      <c r="G42" s="14" t="s">
        <v>7</v>
      </c>
      <c r="H42" s="14">
        <v>2</v>
      </c>
      <c r="I42" s="12">
        <f t="shared" si="0"/>
        <v>0</v>
      </c>
      <c r="J42" s="12">
        <v>72</v>
      </c>
      <c r="K42" s="12">
        <f t="shared" si="1"/>
        <v>0</v>
      </c>
      <c r="L42" s="12">
        <v>0</v>
      </c>
      <c r="M42" s="12">
        <v>0</v>
      </c>
      <c r="N42" s="12">
        <v>0</v>
      </c>
      <c r="O42" s="11" t="s">
        <v>7</v>
      </c>
      <c r="P42" s="13" t="s">
        <v>7</v>
      </c>
      <c r="Q42" s="106">
        <f t="shared" si="2"/>
        <v>0</v>
      </c>
      <c r="R42">
        <f t="shared" si="3"/>
        <v>0</v>
      </c>
      <c r="S42" s="107">
        <f t="shared" si="4"/>
        <v>0</v>
      </c>
      <c r="T42">
        <f t="shared" si="5"/>
        <v>0</v>
      </c>
    </row>
    <row r="43" spans="1:20" ht="24" x14ac:dyDescent="0.25">
      <c r="A43" s="11" t="s">
        <v>81</v>
      </c>
      <c r="B43" s="11" t="s">
        <v>28</v>
      </c>
      <c r="C43" s="15" t="s">
        <v>82</v>
      </c>
      <c r="D43" s="13" t="s">
        <v>30</v>
      </c>
      <c r="E43" s="13">
        <v>14</v>
      </c>
      <c r="F43" s="39">
        <v>23196.32</v>
      </c>
      <c r="G43" s="14" t="s">
        <v>7</v>
      </c>
      <c r="H43" s="14">
        <v>4</v>
      </c>
      <c r="I43" s="12">
        <f t="shared" si="0"/>
        <v>6494.97</v>
      </c>
      <c r="J43" s="12">
        <v>72</v>
      </c>
      <c r="K43" s="12">
        <f t="shared" si="1"/>
        <v>25979.88</v>
      </c>
      <c r="L43" s="12">
        <v>0</v>
      </c>
      <c r="M43" s="12">
        <v>0</v>
      </c>
      <c r="N43" s="12">
        <v>0</v>
      </c>
      <c r="O43" s="11" t="s">
        <v>7</v>
      </c>
      <c r="P43" s="13" t="s">
        <v>7</v>
      </c>
      <c r="Q43" s="106">
        <f t="shared" si="2"/>
        <v>25979.88</v>
      </c>
      <c r="R43">
        <f t="shared" si="3"/>
        <v>259.79880000000003</v>
      </c>
      <c r="S43" s="107">
        <f t="shared" si="4"/>
        <v>26239.678800000002</v>
      </c>
      <c r="T43">
        <f t="shared" si="5"/>
        <v>6559.9197000000004</v>
      </c>
    </row>
    <row r="44" spans="1:20" ht="24" x14ac:dyDescent="0.25">
      <c r="A44" s="11" t="s">
        <v>83</v>
      </c>
      <c r="B44" s="11" t="s">
        <v>28</v>
      </c>
      <c r="C44" s="15" t="s">
        <v>84</v>
      </c>
      <c r="D44" s="13" t="s">
        <v>30</v>
      </c>
      <c r="E44" s="13">
        <v>14</v>
      </c>
      <c r="F44" s="40">
        <v>0</v>
      </c>
      <c r="G44" s="14" t="s">
        <v>7</v>
      </c>
      <c r="H44" s="14">
        <v>2</v>
      </c>
      <c r="I44" s="12">
        <f t="shared" si="0"/>
        <v>0</v>
      </c>
      <c r="J44" s="12">
        <v>72</v>
      </c>
      <c r="K44" s="12">
        <f t="shared" si="1"/>
        <v>0</v>
      </c>
      <c r="L44" s="12">
        <v>0</v>
      </c>
      <c r="M44" s="12">
        <v>0</v>
      </c>
      <c r="N44" s="12">
        <v>0</v>
      </c>
      <c r="O44" s="11" t="s">
        <v>7</v>
      </c>
      <c r="P44" s="13" t="s">
        <v>7</v>
      </c>
      <c r="Q44" s="106">
        <f t="shared" si="2"/>
        <v>0</v>
      </c>
      <c r="R44">
        <f t="shared" si="3"/>
        <v>0</v>
      </c>
      <c r="S44" s="107">
        <f t="shared" si="4"/>
        <v>0</v>
      </c>
      <c r="T44">
        <f t="shared" si="5"/>
        <v>0</v>
      </c>
    </row>
    <row r="45" spans="1:20" ht="24" x14ac:dyDescent="0.25">
      <c r="A45" s="16" t="s">
        <v>85</v>
      </c>
      <c r="B45" s="15" t="s">
        <v>52</v>
      </c>
      <c r="C45" s="15" t="s">
        <v>86</v>
      </c>
      <c r="D45" s="13" t="s">
        <v>30</v>
      </c>
      <c r="E45" s="13">
        <v>3</v>
      </c>
      <c r="F45" s="12">
        <v>40553</v>
      </c>
      <c r="G45" s="14" t="s">
        <v>7</v>
      </c>
      <c r="H45" s="14">
        <v>1</v>
      </c>
      <c r="I45" s="12">
        <f t="shared" si="0"/>
        <v>11354.84</v>
      </c>
      <c r="J45" s="12">
        <v>72</v>
      </c>
      <c r="K45" s="12">
        <f t="shared" si="1"/>
        <v>11354.84</v>
      </c>
      <c r="L45" s="12">
        <v>0</v>
      </c>
      <c r="M45" s="12">
        <v>0</v>
      </c>
      <c r="N45" s="12">
        <v>0</v>
      </c>
      <c r="O45" s="11" t="s">
        <v>58</v>
      </c>
      <c r="P45" s="13" t="s">
        <v>7</v>
      </c>
      <c r="Q45" s="106">
        <f t="shared" si="2"/>
        <v>11354.84</v>
      </c>
      <c r="R45">
        <f t="shared" si="3"/>
        <v>113.5484</v>
      </c>
      <c r="S45" s="107">
        <f t="shared" si="4"/>
        <v>11468.3884</v>
      </c>
      <c r="T45">
        <f t="shared" si="5"/>
        <v>11468.3884</v>
      </c>
    </row>
    <row r="46" spans="1:20" ht="24" x14ac:dyDescent="0.25">
      <c r="A46" s="11" t="s">
        <v>87</v>
      </c>
      <c r="B46" s="11" t="s">
        <v>28</v>
      </c>
      <c r="C46" s="15" t="s">
        <v>88</v>
      </c>
      <c r="D46" s="13">
        <v>36</v>
      </c>
      <c r="E46" s="13" t="s">
        <v>34</v>
      </c>
      <c r="F46" s="41">
        <v>27981.57</v>
      </c>
      <c r="G46" s="14" t="s">
        <v>7</v>
      </c>
      <c r="H46" s="14">
        <v>1</v>
      </c>
      <c r="I46" s="12">
        <f t="shared" si="0"/>
        <v>8954.1</v>
      </c>
      <c r="J46" s="12">
        <v>68</v>
      </c>
      <c r="K46" s="12">
        <f t="shared" si="1"/>
        <v>8954.1</v>
      </c>
      <c r="L46" s="12">
        <v>0</v>
      </c>
      <c r="M46" s="12">
        <v>0</v>
      </c>
      <c r="N46" s="12">
        <v>0</v>
      </c>
      <c r="O46" s="11" t="s">
        <v>7</v>
      </c>
      <c r="P46" s="13" t="s">
        <v>7</v>
      </c>
      <c r="Q46" s="106">
        <f t="shared" si="2"/>
        <v>8954.1</v>
      </c>
      <c r="R46">
        <f t="shared" si="3"/>
        <v>89.541000000000011</v>
      </c>
      <c r="S46" s="107">
        <f t="shared" si="4"/>
        <v>9043.6409999999996</v>
      </c>
      <c r="T46">
        <f t="shared" si="5"/>
        <v>9043.6409999999996</v>
      </c>
    </row>
    <row r="47" spans="1:20" ht="15" x14ac:dyDescent="0.25">
      <c r="A47" s="16" t="s">
        <v>89</v>
      </c>
      <c r="B47" s="15" t="s">
        <v>28</v>
      </c>
      <c r="C47" s="15" t="s">
        <v>90</v>
      </c>
      <c r="D47" s="13" t="s">
        <v>30</v>
      </c>
      <c r="E47" s="13">
        <v>370</v>
      </c>
      <c r="F47" s="12">
        <v>103004.62</v>
      </c>
      <c r="G47" s="14" t="s">
        <v>7</v>
      </c>
      <c r="H47" s="14">
        <v>2</v>
      </c>
      <c r="I47" s="12">
        <f t="shared" si="0"/>
        <v>28841.29</v>
      </c>
      <c r="J47" s="12">
        <v>72</v>
      </c>
      <c r="K47" s="12">
        <f t="shared" si="1"/>
        <v>57682.58</v>
      </c>
      <c r="L47" s="12">
        <v>2255.39</v>
      </c>
      <c r="M47" s="12">
        <v>5832.91</v>
      </c>
      <c r="N47" s="12">
        <v>2255.39</v>
      </c>
      <c r="O47" s="11" t="s">
        <v>91</v>
      </c>
      <c r="P47" s="13" t="s">
        <v>7</v>
      </c>
      <c r="Q47" s="106">
        <f t="shared" si="2"/>
        <v>62193.36</v>
      </c>
      <c r="R47">
        <f t="shared" si="3"/>
        <v>621.93360000000007</v>
      </c>
      <c r="S47" s="107">
        <f t="shared" si="4"/>
        <v>62815.293599999997</v>
      </c>
      <c r="T47">
        <f t="shared" si="5"/>
        <v>31407.646799999999</v>
      </c>
    </row>
    <row r="48" spans="1:20" ht="24" x14ac:dyDescent="0.25">
      <c r="A48" s="11" t="s">
        <v>92</v>
      </c>
      <c r="B48" s="11" t="s">
        <v>28</v>
      </c>
      <c r="C48" s="15" t="s">
        <v>93</v>
      </c>
      <c r="D48" s="13">
        <v>36</v>
      </c>
      <c r="E48" s="13" t="s">
        <v>34</v>
      </c>
      <c r="F48" s="42">
        <v>49089.99</v>
      </c>
      <c r="G48" s="14" t="s">
        <v>7</v>
      </c>
      <c r="H48" s="14">
        <v>2</v>
      </c>
      <c r="I48" s="12">
        <f t="shared" si="0"/>
        <v>15708.8</v>
      </c>
      <c r="J48" s="12">
        <v>68</v>
      </c>
      <c r="K48" s="12">
        <f t="shared" si="1"/>
        <v>31417.599999999999</v>
      </c>
      <c r="L48" s="12">
        <v>0</v>
      </c>
      <c r="M48" s="12">
        <v>0</v>
      </c>
      <c r="N48" s="12">
        <v>0</v>
      </c>
      <c r="O48" s="11" t="s">
        <v>7</v>
      </c>
      <c r="P48" s="13" t="s">
        <v>7</v>
      </c>
      <c r="Q48" s="106">
        <f t="shared" si="2"/>
        <v>31417.599999999999</v>
      </c>
      <c r="R48">
        <f t="shared" si="3"/>
        <v>314.17599999999999</v>
      </c>
      <c r="S48" s="107">
        <f t="shared" si="4"/>
        <v>31731.775999999998</v>
      </c>
      <c r="T48">
        <f t="shared" si="5"/>
        <v>15865.887999999999</v>
      </c>
    </row>
    <row r="49" spans="1:20" ht="15" x14ac:dyDescent="0.25">
      <c r="A49" s="11" t="s">
        <v>94</v>
      </c>
      <c r="B49" s="11" t="s">
        <v>28</v>
      </c>
      <c r="C49" s="15" t="s">
        <v>95</v>
      </c>
      <c r="D49" s="13" t="s">
        <v>30</v>
      </c>
      <c r="E49" s="13">
        <v>7</v>
      </c>
      <c r="F49" s="43">
        <v>0</v>
      </c>
      <c r="G49" s="14" t="s">
        <v>7</v>
      </c>
      <c r="H49" s="14">
        <v>2</v>
      </c>
      <c r="I49" s="12">
        <f t="shared" si="0"/>
        <v>0</v>
      </c>
      <c r="J49" s="12">
        <v>72</v>
      </c>
      <c r="K49" s="12">
        <f t="shared" si="1"/>
        <v>0</v>
      </c>
      <c r="L49" s="12">
        <v>0</v>
      </c>
      <c r="M49" s="12">
        <v>0</v>
      </c>
      <c r="N49" s="12">
        <v>0</v>
      </c>
      <c r="O49" s="11" t="s">
        <v>7</v>
      </c>
      <c r="P49" s="13" t="s">
        <v>7</v>
      </c>
      <c r="Q49" s="106">
        <f t="shared" si="2"/>
        <v>0</v>
      </c>
      <c r="R49">
        <f t="shared" si="3"/>
        <v>0</v>
      </c>
      <c r="S49" s="107">
        <f t="shared" si="4"/>
        <v>0</v>
      </c>
      <c r="T49">
        <f t="shared" si="5"/>
        <v>0</v>
      </c>
    </row>
    <row r="50" spans="1:20" ht="15" x14ac:dyDescent="0.25">
      <c r="A50" s="16" t="s">
        <v>96</v>
      </c>
      <c r="B50" s="15" t="s">
        <v>28</v>
      </c>
      <c r="C50" s="15" t="s">
        <v>97</v>
      </c>
      <c r="D50" s="13" t="s">
        <v>30</v>
      </c>
      <c r="E50" s="13">
        <v>3</v>
      </c>
      <c r="F50" s="12">
        <v>486636</v>
      </c>
      <c r="G50" s="14" t="s">
        <v>7</v>
      </c>
      <c r="H50" s="14">
        <v>2</v>
      </c>
      <c r="I50" s="12">
        <f t="shared" si="0"/>
        <v>136258.07999999999</v>
      </c>
      <c r="J50" s="12">
        <v>72</v>
      </c>
      <c r="K50" s="12">
        <f t="shared" si="1"/>
        <v>272516.15999999997</v>
      </c>
      <c r="L50" s="12">
        <v>0</v>
      </c>
      <c r="M50" s="12">
        <v>0</v>
      </c>
      <c r="N50" s="12">
        <v>0</v>
      </c>
      <c r="O50" s="11" t="s">
        <v>98</v>
      </c>
      <c r="P50" s="13" t="s">
        <v>7</v>
      </c>
      <c r="Q50" s="106">
        <f t="shared" si="2"/>
        <v>272516.15999999997</v>
      </c>
      <c r="R50">
        <f t="shared" si="3"/>
        <v>2725.1615999999999</v>
      </c>
      <c r="S50" s="107">
        <f t="shared" si="4"/>
        <v>275241.32159999997</v>
      </c>
      <c r="T50">
        <f t="shared" si="5"/>
        <v>137620.66079999998</v>
      </c>
    </row>
    <row r="51" spans="1:20" ht="24" x14ac:dyDescent="0.25">
      <c r="A51" s="11" t="s">
        <v>99</v>
      </c>
      <c r="B51" s="11" t="s">
        <v>28</v>
      </c>
      <c r="C51" s="15" t="s">
        <v>100</v>
      </c>
      <c r="D51" s="13">
        <v>36</v>
      </c>
      <c r="E51" s="13" t="s">
        <v>34</v>
      </c>
      <c r="F51" s="44">
        <v>313812</v>
      </c>
      <c r="G51" s="14" t="s">
        <v>7</v>
      </c>
      <c r="H51" s="14">
        <v>2</v>
      </c>
      <c r="I51" s="12">
        <f t="shared" si="0"/>
        <v>100419.84</v>
      </c>
      <c r="J51" s="12">
        <v>68</v>
      </c>
      <c r="K51" s="12">
        <f t="shared" si="1"/>
        <v>200839.67999999999</v>
      </c>
      <c r="L51" s="12">
        <v>0</v>
      </c>
      <c r="M51" s="12">
        <v>0</v>
      </c>
      <c r="N51" s="12">
        <v>0</v>
      </c>
      <c r="O51" s="11" t="s">
        <v>7</v>
      </c>
      <c r="P51" s="13" t="s">
        <v>7</v>
      </c>
      <c r="Q51" s="106">
        <f t="shared" si="2"/>
        <v>200839.67999999999</v>
      </c>
      <c r="R51">
        <f t="shared" si="3"/>
        <v>2008.3968</v>
      </c>
      <c r="S51" s="107">
        <f t="shared" si="4"/>
        <v>202848.07679999998</v>
      </c>
      <c r="T51">
        <f t="shared" si="5"/>
        <v>101424.03839999999</v>
      </c>
    </row>
    <row r="52" spans="1:20" ht="24" x14ac:dyDescent="0.25">
      <c r="A52" s="16" t="s">
        <v>101</v>
      </c>
      <c r="B52" s="15" t="s">
        <v>52</v>
      </c>
      <c r="C52" s="15" t="s">
        <v>102</v>
      </c>
      <c r="D52" s="13" t="s">
        <v>30</v>
      </c>
      <c r="E52" s="13" t="s">
        <v>34</v>
      </c>
      <c r="F52" s="12">
        <v>0</v>
      </c>
      <c r="G52" s="14" t="s">
        <v>7</v>
      </c>
      <c r="H52" s="14">
        <v>1</v>
      </c>
      <c r="I52" s="12">
        <f t="shared" si="0"/>
        <v>0</v>
      </c>
      <c r="J52" s="12">
        <v>72</v>
      </c>
      <c r="K52" s="12">
        <f t="shared" si="1"/>
        <v>0</v>
      </c>
      <c r="L52" s="12">
        <v>0</v>
      </c>
      <c r="M52" s="12">
        <v>0</v>
      </c>
      <c r="N52" s="12">
        <v>0</v>
      </c>
      <c r="O52" s="11" t="s">
        <v>7</v>
      </c>
      <c r="P52" s="13" t="s">
        <v>7</v>
      </c>
      <c r="Q52" s="106">
        <f t="shared" si="2"/>
        <v>0</v>
      </c>
      <c r="R52">
        <f t="shared" si="3"/>
        <v>0</v>
      </c>
      <c r="S52" s="107">
        <f t="shared" si="4"/>
        <v>0</v>
      </c>
      <c r="T52">
        <f t="shared" si="5"/>
        <v>0</v>
      </c>
    </row>
    <row r="53" spans="1:20" ht="24" x14ac:dyDescent="0.25">
      <c r="A53" s="11" t="s">
        <v>103</v>
      </c>
      <c r="B53" s="11" t="s">
        <v>52</v>
      </c>
      <c r="C53" s="15" t="s">
        <v>104</v>
      </c>
      <c r="D53" s="13" t="s">
        <v>30</v>
      </c>
      <c r="E53" s="13" t="s">
        <v>34</v>
      </c>
      <c r="F53" s="45">
        <v>0</v>
      </c>
      <c r="G53" s="14">
        <v>1</v>
      </c>
      <c r="H53" s="14">
        <v>1</v>
      </c>
      <c r="I53" s="46">
        <f t="shared" ref="I53:I84" si="6">ROUND(F53-((F53*J53)/100),2)</f>
        <v>0</v>
      </c>
      <c r="J53" s="12">
        <v>72</v>
      </c>
      <c r="K53" s="12">
        <f>ROUND((H53 * I53 * (36)),2)</f>
        <v>0</v>
      </c>
      <c r="L53" s="12">
        <v>0</v>
      </c>
      <c r="M53" s="12">
        <v>0</v>
      </c>
      <c r="N53" s="12">
        <v>0</v>
      </c>
      <c r="O53" s="11" t="s">
        <v>7</v>
      </c>
      <c r="P53" s="13" t="s">
        <v>7</v>
      </c>
      <c r="Q53" s="106">
        <f t="shared" si="2"/>
        <v>0</v>
      </c>
      <c r="R53">
        <f t="shared" si="3"/>
        <v>0</v>
      </c>
      <c r="S53" s="107">
        <f t="shared" si="4"/>
        <v>0</v>
      </c>
      <c r="T53">
        <f t="shared" si="5"/>
        <v>0</v>
      </c>
    </row>
    <row r="54" spans="1:20" ht="24" x14ac:dyDescent="0.25">
      <c r="A54" s="11" t="s">
        <v>105</v>
      </c>
      <c r="B54" s="11" t="s">
        <v>52</v>
      </c>
      <c r="C54" s="15" t="s">
        <v>106</v>
      </c>
      <c r="D54" s="13" t="s">
        <v>30</v>
      </c>
      <c r="E54" s="13">
        <v>3</v>
      </c>
      <c r="F54" s="47">
        <v>175.1</v>
      </c>
      <c r="G54" s="14">
        <v>12</v>
      </c>
      <c r="H54" s="14">
        <v>500</v>
      </c>
      <c r="I54" s="48">
        <f t="shared" si="6"/>
        <v>49.03</v>
      </c>
      <c r="J54" s="12">
        <v>72</v>
      </c>
      <c r="K54" s="12">
        <f>ROUND((H54 * I54 * (36/12)),2)</f>
        <v>73545</v>
      </c>
      <c r="L54" s="12">
        <v>0</v>
      </c>
      <c r="M54" s="12">
        <v>0</v>
      </c>
      <c r="N54" s="12">
        <v>0</v>
      </c>
      <c r="O54" s="11" t="s">
        <v>107</v>
      </c>
      <c r="P54" s="13" t="s">
        <v>7</v>
      </c>
      <c r="Q54" s="106">
        <f t="shared" si="2"/>
        <v>73545</v>
      </c>
      <c r="R54">
        <f t="shared" si="3"/>
        <v>735.45</v>
      </c>
      <c r="S54" s="107">
        <f t="shared" si="4"/>
        <v>74280.45</v>
      </c>
      <c r="T54">
        <f t="shared" si="5"/>
        <v>148.5609</v>
      </c>
    </row>
    <row r="55" spans="1:20" ht="24" x14ac:dyDescent="0.25">
      <c r="A55" s="16" t="s">
        <v>108</v>
      </c>
      <c r="B55" s="15" t="s">
        <v>28</v>
      </c>
      <c r="C55" s="15" t="s">
        <v>109</v>
      </c>
      <c r="D55" s="13" t="s">
        <v>30</v>
      </c>
      <c r="E55" s="13">
        <v>3</v>
      </c>
      <c r="F55" s="12">
        <v>811060</v>
      </c>
      <c r="G55" s="14" t="s">
        <v>7</v>
      </c>
      <c r="H55" s="14">
        <v>2</v>
      </c>
      <c r="I55" s="12">
        <f t="shared" si="6"/>
        <v>227096.8</v>
      </c>
      <c r="J55" s="12">
        <v>72</v>
      </c>
      <c r="K55" s="12">
        <f t="shared" ref="K55:K86" si="7">ROUND((H55 * I55),2)</f>
        <v>454193.6</v>
      </c>
      <c r="L55" s="12">
        <v>0</v>
      </c>
      <c r="M55" s="12">
        <v>0</v>
      </c>
      <c r="N55" s="12">
        <v>0</v>
      </c>
      <c r="O55" s="11" t="s">
        <v>98</v>
      </c>
      <c r="P55" s="13" t="s">
        <v>7</v>
      </c>
      <c r="Q55" s="106">
        <f t="shared" si="2"/>
        <v>454193.6</v>
      </c>
      <c r="R55">
        <f t="shared" si="3"/>
        <v>4541.9359999999997</v>
      </c>
      <c r="S55" s="107">
        <f t="shared" si="4"/>
        <v>458735.53599999996</v>
      </c>
      <c r="T55">
        <f t="shared" si="5"/>
        <v>229367.76799999998</v>
      </c>
    </row>
    <row r="56" spans="1:20" ht="24" x14ac:dyDescent="0.25">
      <c r="A56" s="16" t="s">
        <v>110</v>
      </c>
      <c r="B56" s="15" t="s">
        <v>28</v>
      </c>
      <c r="C56" s="15" t="s">
        <v>111</v>
      </c>
      <c r="D56" s="13" t="s">
        <v>30</v>
      </c>
      <c r="E56" s="13">
        <v>3</v>
      </c>
      <c r="F56" s="12">
        <v>0</v>
      </c>
      <c r="G56" s="14" t="s">
        <v>7</v>
      </c>
      <c r="H56" s="14">
        <v>200</v>
      </c>
      <c r="I56" s="12">
        <f t="shared" si="6"/>
        <v>0</v>
      </c>
      <c r="J56" s="12">
        <v>72</v>
      </c>
      <c r="K56" s="12">
        <f t="shared" si="7"/>
        <v>0</v>
      </c>
      <c r="L56" s="12">
        <v>0</v>
      </c>
      <c r="M56" s="12">
        <v>0</v>
      </c>
      <c r="N56" s="12">
        <v>0</v>
      </c>
      <c r="O56" s="11" t="s">
        <v>7</v>
      </c>
      <c r="P56" s="13" t="s">
        <v>7</v>
      </c>
      <c r="Q56" s="106">
        <f t="shared" si="2"/>
        <v>0</v>
      </c>
      <c r="R56">
        <f t="shared" si="3"/>
        <v>0</v>
      </c>
      <c r="S56" s="107">
        <f t="shared" si="4"/>
        <v>0</v>
      </c>
      <c r="T56">
        <f t="shared" si="5"/>
        <v>0</v>
      </c>
    </row>
    <row r="57" spans="1:20" ht="24" x14ac:dyDescent="0.25">
      <c r="A57" s="11" t="s">
        <v>112</v>
      </c>
      <c r="B57" s="11" t="s">
        <v>28</v>
      </c>
      <c r="C57" s="15" t="s">
        <v>113</v>
      </c>
      <c r="D57" s="13" t="s">
        <v>30</v>
      </c>
      <c r="E57" s="13" t="s">
        <v>34</v>
      </c>
      <c r="F57" s="49">
        <v>973.27</v>
      </c>
      <c r="G57" s="14" t="s">
        <v>7</v>
      </c>
      <c r="H57" s="14">
        <v>200</v>
      </c>
      <c r="I57" s="12">
        <f t="shared" si="6"/>
        <v>272.52</v>
      </c>
      <c r="J57" s="12">
        <v>72</v>
      </c>
      <c r="K57" s="12">
        <f t="shared" si="7"/>
        <v>54504</v>
      </c>
      <c r="L57" s="12">
        <v>0</v>
      </c>
      <c r="M57" s="12">
        <v>0</v>
      </c>
      <c r="N57" s="12">
        <v>0</v>
      </c>
      <c r="O57" s="11" t="s">
        <v>7</v>
      </c>
      <c r="P57" s="13" t="s">
        <v>7</v>
      </c>
      <c r="Q57" s="106">
        <f t="shared" si="2"/>
        <v>54504</v>
      </c>
      <c r="R57">
        <f t="shared" si="3"/>
        <v>545.04</v>
      </c>
      <c r="S57" s="107">
        <f t="shared" si="4"/>
        <v>55049.04</v>
      </c>
      <c r="T57">
        <f t="shared" si="5"/>
        <v>275.24520000000001</v>
      </c>
    </row>
    <row r="58" spans="1:20" x14ac:dyDescent="0.25">
      <c r="A58" s="16" t="s">
        <v>114</v>
      </c>
      <c r="B58" s="15" t="s">
        <v>28</v>
      </c>
      <c r="C58" s="15" t="s">
        <v>115</v>
      </c>
      <c r="D58" s="13" t="s">
        <v>30</v>
      </c>
      <c r="E58" s="13">
        <v>203</v>
      </c>
      <c r="F58" s="12">
        <v>710164.14</v>
      </c>
      <c r="G58" s="14" t="s">
        <v>7</v>
      </c>
      <c r="H58" s="14">
        <v>2</v>
      </c>
      <c r="I58" s="12">
        <f t="shared" si="6"/>
        <v>198845.96</v>
      </c>
      <c r="J58" s="12">
        <v>72</v>
      </c>
      <c r="K58" s="12">
        <f t="shared" si="7"/>
        <v>397691.92</v>
      </c>
      <c r="L58" s="12">
        <v>21996.26</v>
      </c>
      <c r="M58" s="12">
        <v>75285.36</v>
      </c>
      <c r="N58" s="12">
        <v>21996.26</v>
      </c>
      <c r="O58" s="11" t="s">
        <v>91</v>
      </c>
      <c r="P58" s="13" t="s">
        <v>7</v>
      </c>
      <c r="Q58" s="106">
        <f t="shared" si="2"/>
        <v>441684.44</v>
      </c>
      <c r="R58">
        <f t="shared" si="3"/>
        <v>4416.8444</v>
      </c>
      <c r="S58" s="107">
        <f t="shared" si="4"/>
        <v>446101.2844</v>
      </c>
      <c r="T58">
        <f t="shared" si="5"/>
        <v>223050.6422</v>
      </c>
    </row>
    <row r="59" spans="1:20" ht="24" x14ac:dyDescent="0.25">
      <c r="A59" s="11" t="s">
        <v>116</v>
      </c>
      <c r="B59" s="11" t="s">
        <v>28</v>
      </c>
      <c r="C59" s="15" t="s">
        <v>117</v>
      </c>
      <c r="D59" s="13">
        <v>12</v>
      </c>
      <c r="E59" s="13" t="s">
        <v>34</v>
      </c>
      <c r="F59" s="50">
        <v>70351.88</v>
      </c>
      <c r="G59" s="14" t="s">
        <v>7</v>
      </c>
      <c r="H59" s="14">
        <v>2</v>
      </c>
      <c r="I59" s="12">
        <f t="shared" si="6"/>
        <v>22512.6</v>
      </c>
      <c r="J59" s="12">
        <v>68</v>
      </c>
      <c r="K59" s="12">
        <f t="shared" si="7"/>
        <v>45025.2</v>
      </c>
      <c r="L59" s="12">
        <v>0</v>
      </c>
      <c r="M59" s="12">
        <v>0</v>
      </c>
      <c r="N59" s="12">
        <v>0</v>
      </c>
      <c r="O59" s="11" t="s">
        <v>7</v>
      </c>
      <c r="P59" s="13" t="s">
        <v>7</v>
      </c>
      <c r="Q59" s="106">
        <f t="shared" si="2"/>
        <v>45025.2</v>
      </c>
      <c r="R59">
        <f t="shared" si="3"/>
        <v>450.25199999999995</v>
      </c>
      <c r="S59" s="107">
        <f t="shared" si="4"/>
        <v>45475.451999999997</v>
      </c>
      <c r="T59">
        <f t="shared" si="5"/>
        <v>22737.725999999999</v>
      </c>
    </row>
    <row r="60" spans="1:20" ht="24" x14ac:dyDescent="0.25">
      <c r="A60" s="11" t="s">
        <v>118</v>
      </c>
      <c r="B60" s="11" t="s">
        <v>52</v>
      </c>
      <c r="C60" s="15" t="s">
        <v>119</v>
      </c>
      <c r="D60" s="13" t="s">
        <v>30</v>
      </c>
      <c r="E60" s="13">
        <v>14</v>
      </c>
      <c r="F60" s="51">
        <v>0</v>
      </c>
      <c r="G60" s="14" t="s">
        <v>7</v>
      </c>
      <c r="H60" s="14">
        <v>2</v>
      </c>
      <c r="I60" s="12">
        <f t="shared" si="6"/>
        <v>0</v>
      </c>
      <c r="J60" s="12">
        <v>72</v>
      </c>
      <c r="K60" s="12">
        <f t="shared" si="7"/>
        <v>0</v>
      </c>
      <c r="L60" s="12">
        <v>0</v>
      </c>
      <c r="M60" s="12">
        <v>0</v>
      </c>
      <c r="N60" s="12">
        <v>0</v>
      </c>
      <c r="O60" s="11" t="s">
        <v>91</v>
      </c>
      <c r="P60" s="13" t="s">
        <v>7</v>
      </c>
      <c r="Q60" s="106">
        <f t="shared" si="2"/>
        <v>0</v>
      </c>
      <c r="R60">
        <f t="shared" si="3"/>
        <v>0</v>
      </c>
      <c r="S60" s="107">
        <f t="shared" si="4"/>
        <v>0</v>
      </c>
      <c r="T60">
        <f t="shared" si="5"/>
        <v>0</v>
      </c>
    </row>
    <row r="61" spans="1:20" ht="24" x14ac:dyDescent="0.25">
      <c r="A61" s="11" t="s">
        <v>120</v>
      </c>
      <c r="B61" s="11" t="s">
        <v>28</v>
      </c>
      <c r="C61" s="15" t="s">
        <v>121</v>
      </c>
      <c r="D61" s="13" t="s">
        <v>30</v>
      </c>
      <c r="E61" s="13">
        <v>140</v>
      </c>
      <c r="F61" s="52">
        <v>0</v>
      </c>
      <c r="G61" s="14" t="s">
        <v>7</v>
      </c>
      <c r="H61" s="14">
        <v>2</v>
      </c>
      <c r="I61" s="12">
        <f t="shared" si="6"/>
        <v>0</v>
      </c>
      <c r="J61" s="12">
        <v>72</v>
      </c>
      <c r="K61" s="12">
        <f t="shared" si="7"/>
        <v>0</v>
      </c>
      <c r="L61" s="12">
        <v>0</v>
      </c>
      <c r="M61" s="12">
        <v>0</v>
      </c>
      <c r="N61" s="12">
        <v>0</v>
      </c>
      <c r="O61" s="11" t="s">
        <v>7</v>
      </c>
      <c r="P61" s="13" t="s">
        <v>7</v>
      </c>
      <c r="Q61" s="106">
        <f t="shared" si="2"/>
        <v>0</v>
      </c>
      <c r="R61">
        <f t="shared" si="3"/>
        <v>0</v>
      </c>
      <c r="S61" s="107">
        <f t="shared" si="4"/>
        <v>0</v>
      </c>
      <c r="T61">
        <f t="shared" si="5"/>
        <v>0</v>
      </c>
    </row>
    <row r="62" spans="1:20" ht="24" x14ac:dyDescent="0.25">
      <c r="A62" s="11" t="s">
        <v>122</v>
      </c>
      <c r="B62" s="11" t="s">
        <v>28</v>
      </c>
      <c r="C62" s="15" t="s">
        <v>123</v>
      </c>
      <c r="D62" s="13" t="s">
        <v>30</v>
      </c>
      <c r="E62" s="13">
        <v>140</v>
      </c>
      <c r="F62" s="53">
        <v>57990.79</v>
      </c>
      <c r="G62" s="14" t="s">
        <v>7</v>
      </c>
      <c r="H62" s="14">
        <v>2</v>
      </c>
      <c r="I62" s="12">
        <f t="shared" si="6"/>
        <v>16237.42</v>
      </c>
      <c r="J62" s="12">
        <v>72</v>
      </c>
      <c r="K62" s="12">
        <f t="shared" si="7"/>
        <v>32474.84</v>
      </c>
      <c r="L62" s="12">
        <v>0</v>
      </c>
      <c r="M62" s="12">
        <v>0</v>
      </c>
      <c r="N62" s="12">
        <v>0</v>
      </c>
      <c r="O62" s="11" t="s">
        <v>7</v>
      </c>
      <c r="P62" s="13" t="s">
        <v>7</v>
      </c>
      <c r="Q62" s="106">
        <f t="shared" si="2"/>
        <v>32474.84</v>
      </c>
      <c r="R62">
        <f t="shared" si="3"/>
        <v>324.7484</v>
      </c>
      <c r="S62" s="107">
        <f t="shared" si="4"/>
        <v>32799.588400000001</v>
      </c>
      <c r="T62">
        <f t="shared" si="5"/>
        <v>16399.7942</v>
      </c>
    </row>
    <row r="63" spans="1:20" ht="24" x14ac:dyDescent="0.25">
      <c r="A63" s="11" t="s">
        <v>124</v>
      </c>
      <c r="B63" s="11" t="s">
        <v>28</v>
      </c>
      <c r="C63" s="15" t="s">
        <v>125</v>
      </c>
      <c r="D63" s="13" t="s">
        <v>30</v>
      </c>
      <c r="E63" s="13">
        <v>28</v>
      </c>
      <c r="F63" s="54">
        <v>0</v>
      </c>
      <c r="G63" s="14" t="s">
        <v>7</v>
      </c>
      <c r="H63" s="14">
        <v>4</v>
      </c>
      <c r="I63" s="12">
        <f t="shared" si="6"/>
        <v>0</v>
      </c>
      <c r="J63" s="12">
        <v>72</v>
      </c>
      <c r="K63" s="12">
        <f t="shared" si="7"/>
        <v>0</v>
      </c>
      <c r="L63" s="12">
        <v>0</v>
      </c>
      <c r="M63" s="12">
        <v>0</v>
      </c>
      <c r="N63" s="12">
        <v>0</v>
      </c>
      <c r="O63" s="11" t="s">
        <v>7</v>
      </c>
      <c r="P63" s="13" t="s">
        <v>7</v>
      </c>
      <c r="Q63" s="106">
        <f t="shared" si="2"/>
        <v>0</v>
      </c>
      <c r="R63">
        <f t="shared" si="3"/>
        <v>0</v>
      </c>
      <c r="S63" s="107">
        <f t="shared" si="4"/>
        <v>0</v>
      </c>
      <c r="T63">
        <f t="shared" si="5"/>
        <v>0</v>
      </c>
    </row>
    <row r="64" spans="1:20" ht="15" x14ac:dyDescent="0.25">
      <c r="A64" s="11" t="s">
        <v>126</v>
      </c>
      <c r="B64" s="11" t="s">
        <v>28</v>
      </c>
      <c r="C64" s="15" t="s">
        <v>127</v>
      </c>
      <c r="D64" s="13" t="s">
        <v>30</v>
      </c>
      <c r="E64" s="13">
        <v>14</v>
      </c>
      <c r="F64" s="55">
        <v>0</v>
      </c>
      <c r="G64" s="14" t="s">
        <v>7</v>
      </c>
      <c r="H64" s="14">
        <v>2</v>
      </c>
      <c r="I64" s="12">
        <f t="shared" si="6"/>
        <v>0</v>
      </c>
      <c r="J64" s="12">
        <v>72</v>
      </c>
      <c r="K64" s="12">
        <f t="shared" si="7"/>
        <v>0</v>
      </c>
      <c r="L64" s="12">
        <v>0</v>
      </c>
      <c r="M64" s="12">
        <v>0</v>
      </c>
      <c r="N64" s="12">
        <v>0</v>
      </c>
      <c r="O64" s="11" t="s">
        <v>7</v>
      </c>
      <c r="P64" s="13" t="s">
        <v>7</v>
      </c>
      <c r="Q64" s="106">
        <f t="shared" si="2"/>
        <v>0</v>
      </c>
      <c r="R64">
        <f t="shared" si="3"/>
        <v>0</v>
      </c>
      <c r="S64" s="107">
        <f t="shared" si="4"/>
        <v>0</v>
      </c>
      <c r="T64">
        <f t="shared" si="5"/>
        <v>0</v>
      </c>
    </row>
    <row r="65" spans="1:20" ht="15" x14ac:dyDescent="0.25">
      <c r="A65" s="11" t="s">
        <v>128</v>
      </c>
      <c r="B65" s="11" t="s">
        <v>28</v>
      </c>
      <c r="C65" s="15" t="s">
        <v>129</v>
      </c>
      <c r="D65" s="13" t="s">
        <v>30</v>
      </c>
      <c r="E65" s="13">
        <v>14</v>
      </c>
      <c r="F65" s="56">
        <v>8921.66</v>
      </c>
      <c r="G65" s="14" t="s">
        <v>7</v>
      </c>
      <c r="H65" s="14">
        <v>2</v>
      </c>
      <c r="I65" s="12">
        <f t="shared" si="6"/>
        <v>2498.06</v>
      </c>
      <c r="J65" s="12">
        <v>72</v>
      </c>
      <c r="K65" s="12">
        <f t="shared" si="7"/>
        <v>4996.12</v>
      </c>
      <c r="L65" s="12">
        <v>0</v>
      </c>
      <c r="M65" s="12">
        <v>0</v>
      </c>
      <c r="N65" s="12">
        <v>0</v>
      </c>
      <c r="O65" s="11" t="s">
        <v>7</v>
      </c>
      <c r="P65" s="13" t="s">
        <v>7</v>
      </c>
      <c r="Q65" s="106">
        <f t="shared" si="2"/>
        <v>4996.12</v>
      </c>
      <c r="R65">
        <f t="shared" si="3"/>
        <v>49.961199999999998</v>
      </c>
      <c r="S65" s="107">
        <f t="shared" si="4"/>
        <v>5046.0811999999996</v>
      </c>
      <c r="T65">
        <f t="shared" si="5"/>
        <v>2523.0405999999998</v>
      </c>
    </row>
    <row r="66" spans="1:20" ht="15" x14ac:dyDescent="0.25">
      <c r="A66" s="11" t="s">
        <v>130</v>
      </c>
      <c r="B66" s="11" t="s">
        <v>28</v>
      </c>
      <c r="C66" s="15" t="s">
        <v>131</v>
      </c>
      <c r="D66" s="13" t="s">
        <v>30</v>
      </c>
      <c r="E66" s="13">
        <v>14</v>
      </c>
      <c r="F66" s="57">
        <v>0</v>
      </c>
      <c r="G66" s="14" t="s">
        <v>7</v>
      </c>
      <c r="H66" s="14">
        <v>2</v>
      </c>
      <c r="I66" s="12">
        <f t="shared" si="6"/>
        <v>0</v>
      </c>
      <c r="J66" s="12">
        <v>72</v>
      </c>
      <c r="K66" s="12">
        <f t="shared" si="7"/>
        <v>0</v>
      </c>
      <c r="L66" s="12">
        <v>0</v>
      </c>
      <c r="M66" s="12">
        <v>0</v>
      </c>
      <c r="N66" s="12">
        <v>0</v>
      </c>
      <c r="O66" s="11" t="s">
        <v>7</v>
      </c>
      <c r="P66" s="13" t="s">
        <v>7</v>
      </c>
      <c r="Q66" s="106">
        <f t="shared" si="2"/>
        <v>0</v>
      </c>
      <c r="R66">
        <f t="shared" si="3"/>
        <v>0</v>
      </c>
      <c r="S66" s="107">
        <f t="shared" si="4"/>
        <v>0</v>
      </c>
      <c r="T66">
        <f t="shared" si="5"/>
        <v>0</v>
      </c>
    </row>
    <row r="67" spans="1:20" ht="24" x14ac:dyDescent="0.25">
      <c r="A67" s="11" t="s">
        <v>132</v>
      </c>
      <c r="B67" s="11" t="s">
        <v>52</v>
      </c>
      <c r="C67" s="15" t="s">
        <v>133</v>
      </c>
      <c r="D67" s="13" t="s">
        <v>30</v>
      </c>
      <c r="E67" s="13">
        <v>14</v>
      </c>
      <c r="F67" s="58">
        <v>0</v>
      </c>
      <c r="G67" s="14" t="s">
        <v>7</v>
      </c>
      <c r="H67" s="14">
        <v>2</v>
      </c>
      <c r="I67" s="12">
        <f t="shared" si="6"/>
        <v>0</v>
      </c>
      <c r="J67" s="12">
        <v>72</v>
      </c>
      <c r="K67" s="12">
        <f t="shared" si="7"/>
        <v>0</v>
      </c>
      <c r="L67" s="12">
        <v>0</v>
      </c>
      <c r="M67" s="12">
        <v>0</v>
      </c>
      <c r="N67" s="12">
        <v>0</v>
      </c>
      <c r="O67" s="11" t="s">
        <v>91</v>
      </c>
      <c r="P67" s="13" t="s">
        <v>7</v>
      </c>
      <c r="Q67" s="106">
        <f t="shared" si="2"/>
        <v>0</v>
      </c>
      <c r="R67">
        <f t="shared" si="3"/>
        <v>0</v>
      </c>
      <c r="S67" s="107">
        <f t="shared" si="4"/>
        <v>0</v>
      </c>
      <c r="T67">
        <f t="shared" si="5"/>
        <v>0</v>
      </c>
    </row>
    <row r="68" spans="1:20" ht="24" x14ac:dyDescent="0.25">
      <c r="A68" s="11" t="s">
        <v>134</v>
      </c>
      <c r="B68" s="11" t="s">
        <v>28</v>
      </c>
      <c r="C68" s="15" t="s">
        <v>135</v>
      </c>
      <c r="D68" s="13">
        <v>36</v>
      </c>
      <c r="E68" s="13" t="s">
        <v>34</v>
      </c>
      <c r="F68" s="59">
        <v>336346.58</v>
      </c>
      <c r="G68" s="14" t="s">
        <v>7</v>
      </c>
      <c r="H68" s="14">
        <v>2</v>
      </c>
      <c r="I68" s="12">
        <f t="shared" si="6"/>
        <v>94177.04</v>
      </c>
      <c r="J68" s="12">
        <v>72</v>
      </c>
      <c r="K68" s="12">
        <f t="shared" si="7"/>
        <v>188354.08</v>
      </c>
      <c r="L68" s="12">
        <v>0</v>
      </c>
      <c r="M68" s="12">
        <v>0</v>
      </c>
      <c r="N68" s="12">
        <v>0</v>
      </c>
      <c r="O68" s="11" t="s">
        <v>7</v>
      </c>
      <c r="P68" s="13" t="s">
        <v>7</v>
      </c>
      <c r="Q68" s="106">
        <f t="shared" si="2"/>
        <v>188354.08</v>
      </c>
      <c r="R68">
        <f t="shared" si="3"/>
        <v>1883.5408</v>
      </c>
      <c r="S68" s="107">
        <f t="shared" si="4"/>
        <v>190237.62079999998</v>
      </c>
      <c r="T68">
        <f t="shared" si="5"/>
        <v>95118.810399999988</v>
      </c>
    </row>
    <row r="69" spans="1:20" ht="24" x14ac:dyDescent="0.25">
      <c r="A69" s="11" t="s">
        <v>136</v>
      </c>
      <c r="B69" s="11" t="s">
        <v>52</v>
      </c>
      <c r="C69" s="15" t="s">
        <v>137</v>
      </c>
      <c r="D69" s="13" t="s">
        <v>30</v>
      </c>
      <c r="E69" s="13">
        <v>14</v>
      </c>
      <c r="F69" s="60">
        <v>0</v>
      </c>
      <c r="G69" s="14" t="s">
        <v>7</v>
      </c>
      <c r="H69" s="14">
        <v>2</v>
      </c>
      <c r="I69" s="12">
        <f t="shared" si="6"/>
        <v>0</v>
      </c>
      <c r="J69" s="12">
        <v>72</v>
      </c>
      <c r="K69" s="12">
        <f t="shared" si="7"/>
        <v>0</v>
      </c>
      <c r="L69" s="12">
        <v>0</v>
      </c>
      <c r="M69" s="12">
        <v>0</v>
      </c>
      <c r="N69" s="12">
        <v>0</v>
      </c>
      <c r="O69" s="11" t="s">
        <v>7</v>
      </c>
      <c r="P69" s="13" t="s">
        <v>7</v>
      </c>
      <c r="Q69" s="106">
        <f t="shared" si="2"/>
        <v>0</v>
      </c>
      <c r="R69">
        <f t="shared" si="3"/>
        <v>0</v>
      </c>
      <c r="S69" s="107">
        <f t="shared" si="4"/>
        <v>0</v>
      </c>
      <c r="T69">
        <f t="shared" si="5"/>
        <v>0</v>
      </c>
    </row>
    <row r="70" spans="1:20" ht="15" x14ac:dyDescent="0.25">
      <c r="A70" s="11" t="s">
        <v>138</v>
      </c>
      <c r="B70" s="11" t="s">
        <v>28</v>
      </c>
      <c r="C70" s="15" t="s">
        <v>139</v>
      </c>
      <c r="D70" s="13">
        <v>36</v>
      </c>
      <c r="E70" s="13" t="s">
        <v>34</v>
      </c>
      <c r="F70" s="61">
        <v>0</v>
      </c>
      <c r="G70" s="14" t="s">
        <v>7</v>
      </c>
      <c r="H70" s="14">
        <v>2</v>
      </c>
      <c r="I70" s="12">
        <f t="shared" si="6"/>
        <v>0</v>
      </c>
      <c r="J70" s="12">
        <v>72</v>
      </c>
      <c r="K70" s="12">
        <f t="shared" si="7"/>
        <v>0</v>
      </c>
      <c r="L70" s="12">
        <v>0</v>
      </c>
      <c r="M70" s="12">
        <v>0</v>
      </c>
      <c r="N70" s="12">
        <v>0</v>
      </c>
      <c r="O70" s="11" t="s">
        <v>7</v>
      </c>
      <c r="P70" s="13" t="s">
        <v>7</v>
      </c>
      <c r="Q70" s="106">
        <f t="shared" si="2"/>
        <v>0</v>
      </c>
      <c r="R70">
        <f t="shared" si="3"/>
        <v>0</v>
      </c>
      <c r="S70" s="107">
        <f t="shared" si="4"/>
        <v>0</v>
      </c>
      <c r="T70">
        <f t="shared" si="5"/>
        <v>0</v>
      </c>
    </row>
    <row r="71" spans="1:20" ht="24" x14ac:dyDescent="0.25">
      <c r="A71" s="11" t="s">
        <v>140</v>
      </c>
      <c r="B71" s="11" t="s">
        <v>52</v>
      </c>
      <c r="C71" s="15" t="s">
        <v>141</v>
      </c>
      <c r="D71" s="13" t="s">
        <v>30</v>
      </c>
      <c r="E71" s="13">
        <v>14</v>
      </c>
      <c r="F71" s="62">
        <v>0</v>
      </c>
      <c r="G71" s="14" t="s">
        <v>7</v>
      </c>
      <c r="H71" s="14">
        <v>2</v>
      </c>
      <c r="I71" s="12">
        <f t="shared" si="6"/>
        <v>0</v>
      </c>
      <c r="J71" s="12">
        <v>72</v>
      </c>
      <c r="K71" s="12">
        <f t="shared" si="7"/>
        <v>0</v>
      </c>
      <c r="L71" s="12">
        <v>0</v>
      </c>
      <c r="M71" s="12">
        <v>0</v>
      </c>
      <c r="N71" s="12">
        <v>0</v>
      </c>
      <c r="O71" s="11" t="s">
        <v>7</v>
      </c>
      <c r="P71" s="13" t="s">
        <v>7</v>
      </c>
      <c r="Q71" s="106">
        <f t="shared" si="2"/>
        <v>0</v>
      </c>
      <c r="R71">
        <f t="shared" si="3"/>
        <v>0</v>
      </c>
      <c r="S71" s="107">
        <f t="shared" si="4"/>
        <v>0</v>
      </c>
      <c r="T71">
        <f t="shared" si="5"/>
        <v>0</v>
      </c>
    </row>
    <row r="72" spans="1:20" ht="24" x14ac:dyDescent="0.25">
      <c r="A72" s="11" t="s">
        <v>142</v>
      </c>
      <c r="B72" s="11" t="s">
        <v>28</v>
      </c>
      <c r="C72" s="15" t="s">
        <v>143</v>
      </c>
      <c r="D72" s="13">
        <v>36</v>
      </c>
      <c r="E72" s="13" t="s">
        <v>34</v>
      </c>
      <c r="F72" s="63">
        <v>0</v>
      </c>
      <c r="G72" s="14" t="s">
        <v>7</v>
      </c>
      <c r="H72" s="14">
        <v>2</v>
      </c>
      <c r="I72" s="12">
        <f t="shared" si="6"/>
        <v>0</v>
      </c>
      <c r="J72" s="12">
        <v>72</v>
      </c>
      <c r="K72" s="12">
        <f t="shared" si="7"/>
        <v>0</v>
      </c>
      <c r="L72" s="12">
        <v>0</v>
      </c>
      <c r="M72" s="12">
        <v>0</v>
      </c>
      <c r="N72" s="12">
        <v>0</v>
      </c>
      <c r="O72" s="11" t="s">
        <v>7</v>
      </c>
      <c r="P72" s="13" t="s">
        <v>7</v>
      </c>
      <c r="Q72" s="106">
        <f t="shared" si="2"/>
        <v>0</v>
      </c>
      <c r="R72">
        <f t="shared" si="3"/>
        <v>0</v>
      </c>
      <c r="S72" s="107">
        <f t="shared" si="4"/>
        <v>0</v>
      </c>
      <c r="T72">
        <f t="shared" si="5"/>
        <v>0</v>
      </c>
    </row>
    <row r="73" spans="1:20" ht="24" x14ac:dyDescent="0.25">
      <c r="A73" s="11" t="s">
        <v>144</v>
      </c>
      <c r="B73" s="11" t="s">
        <v>28</v>
      </c>
      <c r="C73" s="15" t="s">
        <v>145</v>
      </c>
      <c r="D73" s="13" t="s">
        <v>30</v>
      </c>
      <c r="E73" s="13">
        <v>168</v>
      </c>
      <c r="F73" s="64">
        <v>227502.33</v>
      </c>
      <c r="G73" s="14" t="s">
        <v>7</v>
      </c>
      <c r="H73" s="14">
        <v>2</v>
      </c>
      <c r="I73" s="12">
        <f t="shared" si="6"/>
        <v>63700.65</v>
      </c>
      <c r="J73" s="12">
        <v>72</v>
      </c>
      <c r="K73" s="12">
        <f t="shared" si="7"/>
        <v>127401.3</v>
      </c>
      <c r="L73" s="12">
        <v>0</v>
      </c>
      <c r="M73" s="12">
        <v>0</v>
      </c>
      <c r="N73" s="12">
        <v>0</v>
      </c>
      <c r="O73" s="11" t="s">
        <v>7</v>
      </c>
      <c r="P73" s="13" t="s">
        <v>7</v>
      </c>
      <c r="Q73" s="106">
        <f t="shared" si="2"/>
        <v>127401.3</v>
      </c>
      <c r="R73">
        <f t="shared" si="3"/>
        <v>1274.0130000000001</v>
      </c>
      <c r="S73" s="107">
        <f t="shared" si="4"/>
        <v>128675.31300000001</v>
      </c>
      <c r="T73">
        <f t="shared" si="5"/>
        <v>64337.656500000005</v>
      </c>
    </row>
    <row r="74" spans="1:20" ht="24" x14ac:dyDescent="0.25">
      <c r="A74" s="11" t="s">
        <v>146</v>
      </c>
      <c r="B74" s="11" t="s">
        <v>52</v>
      </c>
      <c r="C74" s="15" t="s">
        <v>147</v>
      </c>
      <c r="D74" s="13" t="s">
        <v>30</v>
      </c>
      <c r="E74" s="13">
        <v>3</v>
      </c>
      <c r="F74" s="65">
        <v>0</v>
      </c>
      <c r="G74" s="14" t="s">
        <v>7</v>
      </c>
      <c r="H74" s="14">
        <v>2</v>
      </c>
      <c r="I74" s="12">
        <f t="shared" si="6"/>
        <v>0</v>
      </c>
      <c r="J74" s="12">
        <v>72</v>
      </c>
      <c r="K74" s="12">
        <f t="shared" si="7"/>
        <v>0</v>
      </c>
      <c r="L74" s="12">
        <v>0</v>
      </c>
      <c r="M74" s="12">
        <v>0</v>
      </c>
      <c r="N74" s="12">
        <v>0</v>
      </c>
      <c r="O74" s="11" t="s">
        <v>7</v>
      </c>
      <c r="P74" s="13" t="s">
        <v>7</v>
      </c>
      <c r="Q74" s="106">
        <f t="shared" si="2"/>
        <v>0</v>
      </c>
      <c r="R74">
        <f t="shared" si="3"/>
        <v>0</v>
      </c>
      <c r="S74" s="107">
        <f t="shared" si="4"/>
        <v>0</v>
      </c>
      <c r="T74">
        <f t="shared" si="5"/>
        <v>0</v>
      </c>
    </row>
    <row r="75" spans="1:20" ht="24" x14ac:dyDescent="0.25">
      <c r="A75" s="11" t="s">
        <v>148</v>
      </c>
      <c r="B75" s="11" t="s">
        <v>28</v>
      </c>
      <c r="C75" s="15" t="s">
        <v>149</v>
      </c>
      <c r="D75" s="13" t="s">
        <v>30</v>
      </c>
      <c r="E75" s="13">
        <v>14</v>
      </c>
      <c r="F75" s="66">
        <v>0</v>
      </c>
      <c r="G75" s="14" t="s">
        <v>7</v>
      </c>
      <c r="H75" s="14">
        <v>2</v>
      </c>
      <c r="I75" s="12">
        <f t="shared" si="6"/>
        <v>0</v>
      </c>
      <c r="J75" s="12">
        <v>72</v>
      </c>
      <c r="K75" s="12">
        <f t="shared" si="7"/>
        <v>0</v>
      </c>
      <c r="L75" s="12">
        <v>0</v>
      </c>
      <c r="M75" s="12">
        <v>0</v>
      </c>
      <c r="N75" s="12">
        <v>0</v>
      </c>
      <c r="O75" s="11" t="s">
        <v>7</v>
      </c>
      <c r="P75" s="13" t="s">
        <v>7</v>
      </c>
      <c r="Q75" s="106">
        <f t="shared" si="2"/>
        <v>0</v>
      </c>
      <c r="R75">
        <f t="shared" si="3"/>
        <v>0</v>
      </c>
      <c r="S75" s="107">
        <f t="shared" si="4"/>
        <v>0</v>
      </c>
      <c r="T75">
        <f t="shared" si="5"/>
        <v>0</v>
      </c>
    </row>
    <row r="76" spans="1:20" ht="15" x14ac:dyDescent="0.25">
      <c r="A76" s="11" t="s">
        <v>150</v>
      </c>
      <c r="B76" s="11" t="s">
        <v>28</v>
      </c>
      <c r="C76" s="15" t="s">
        <v>151</v>
      </c>
      <c r="D76" s="13" t="s">
        <v>30</v>
      </c>
      <c r="E76" s="13">
        <v>21</v>
      </c>
      <c r="F76" s="67">
        <v>0</v>
      </c>
      <c r="G76" s="14" t="s">
        <v>7</v>
      </c>
      <c r="H76" s="14">
        <v>2</v>
      </c>
      <c r="I76" s="12">
        <f t="shared" si="6"/>
        <v>0</v>
      </c>
      <c r="J76" s="12">
        <v>72</v>
      </c>
      <c r="K76" s="12">
        <f t="shared" si="7"/>
        <v>0</v>
      </c>
      <c r="L76" s="12">
        <v>0</v>
      </c>
      <c r="M76" s="12">
        <v>0</v>
      </c>
      <c r="N76" s="12">
        <v>0</v>
      </c>
      <c r="O76" s="11" t="s">
        <v>7</v>
      </c>
      <c r="P76" s="13" t="s">
        <v>7</v>
      </c>
      <c r="Q76" s="106">
        <f t="shared" si="2"/>
        <v>0</v>
      </c>
      <c r="R76">
        <f t="shared" si="3"/>
        <v>0</v>
      </c>
      <c r="S76" s="107">
        <f t="shared" si="4"/>
        <v>0</v>
      </c>
      <c r="T76">
        <f t="shared" si="5"/>
        <v>0</v>
      </c>
    </row>
    <row r="77" spans="1:20" ht="24" x14ac:dyDescent="0.25">
      <c r="A77" s="11" t="s">
        <v>152</v>
      </c>
      <c r="B77" s="11" t="s">
        <v>52</v>
      </c>
      <c r="C77" s="15" t="s">
        <v>153</v>
      </c>
      <c r="D77" s="13" t="s">
        <v>30</v>
      </c>
      <c r="E77" s="13">
        <v>21</v>
      </c>
      <c r="F77" s="68">
        <v>0</v>
      </c>
      <c r="G77" s="14" t="s">
        <v>7</v>
      </c>
      <c r="H77" s="14">
        <v>2</v>
      </c>
      <c r="I77" s="12">
        <f t="shared" si="6"/>
        <v>0</v>
      </c>
      <c r="J77" s="12">
        <v>72</v>
      </c>
      <c r="K77" s="12">
        <f t="shared" si="7"/>
        <v>0</v>
      </c>
      <c r="L77" s="12">
        <v>0</v>
      </c>
      <c r="M77" s="12">
        <v>0</v>
      </c>
      <c r="N77" s="12">
        <v>0</v>
      </c>
      <c r="O77" s="11" t="s">
        <v>91</v>
      </c>
      <c r="P77" s="13" t="s">
        <v>7</v>
      </c>
      <c r="Q77" s="106">
        <f t="shared" si="2"/>
        <v>0</v>
      </c>
      <c r="R77">
        <f t="shared" si="3"/>
        <v>0</v>
      </c>
      <c r="S77" s="107">
        <f t="shared" si="4"/>
        <v>0</v>
      </c>
      <c r="T77">
        <f t="shared" si="5"/>
        <v>0</v>
      </c>
    </row>
    <row r="78" spans="1:20" ht="24" x14ac:dyDescent="0.25">
      <c r="A78" s="11" t="s">
        <v>154</v>
      </c>
      <c r="B78" s="11" t="s">
        <v>28</v>
      </c>
      <c r="C78" s="15" t="s">
        <v>155</v>
      </c>
      <c r="D78" s="13">
        <v>36</v>
      </c>
      <c r="E78" s="13" t="s">
        <v>34</v>
      </c>
      <c r="F78" s="69">
        <v>0</v>
      </c>
      <c r="G78" s="14" t="s">
        <v>7</v>
      </c>
      <c r="H78" s="14">
        <v>2</v>
      </c>
      <c r="I78" s="12">
        <f t="shared" si="6"/>
        <v>0</v>
      </c>
      <c r="J78" s="12">
        <v>72</v>
      </c>
      <c r="K78" s="12">
        <f t="shared" si="7"/>
        <v>0</v>
      </c>
      <c r="L78" s="12">
        <v>0</v>
      </c>
      <c r="M78" s="12">
        <v>0</v>
      </c>
      <c r="N78" s="12">
        <v>0</v>
      </c>
      <c r="O78" s="11" t="s">
        <v>7</v>
      </c>
      <c r="P78" s="13" t="s">
        <v>7</v>
      </c>
      <c r="Q78" s="106">
        <f t="shared" si="2"/>
        <v>0</v>
      </c>
      <c r="R78">
        <f t="shared" si="3"/>
        <v>0</v>
      </c>
      <c r="S78" s="107">
        <f t="shared" si="4"/>
        <v>0</v>
      </c>
      <c r="T78">
        <f t="shared" si="5"/>
        <v>0</v>
      </c>
    </row>
    <row r="79" spans="1:20" ht="24" x14ac:dyDescent="0.25">
      <c r="A79" s="16" t="s">
        <v>156</v>
      </c>
      <c r="B79" s="15" t="s">
        <v>28</v>
      </c>
      <c r="C79" s="15" t="s">
        <v>157</v>
      </c>
      <c r="D79" s="13" t="s">
        <v>30</v>
      </c>
      <c r="E79" s="13">
        <v>123</v>
      </c>
      <c r="F79" s="12">
        <v>655945.15</v>
      </c>
      <c r="G79" s="14" t="s">
        <v>7</v>
      </c>
      <c r="H79" s="14">
        <v>10</v>
      </c>
      <c r="I79" s="12">
        <f t="shared" si="6"/>
        <v>183664.64000000001</v>
      </c>
      <c r="J79" s="12">
        <v>72</v>
      </c>
      <c r="K79" s="12">
        <f t="shared" si="7"/>
        <v>1836646.3999999999</v>
      </c>
      <c r="L79" s="12">
        <v>85687.11</v>
      </c>
      <c r="M79" s="12">
        <v>252660.77</v>
      </c>
      <c r="N79" s="12">
        <v>85687.11</v>
      </c>
      <c r="O79" s="11" t="s">
        <v>91</v>
      </c>
      <c r="P79" s="13" t="s">
        <v>7</v>
      </c>
      <c r="Q79" s="106">
        <f t="shared" si="2"/>
        <v>2008020.62</v>
      </c>
      <c r="R79">
        <f t="shared" si="3"/>
        <v>20080.206200000001</v>
      </c>
      <c r="S79" s="107">
        <f t="shared" si="4"/>
        <v>2028100.8262</v>
      </c>
      <c r="T79">
        <f t="shared" si="5"/>
        <v>202810.08262</v>
      </c>
    </row>
    <row r="80" spans="1:20" ht="24" x14ac:dyDescent="0.25">
      <c r="A80" s="11" t="s">
        <v>158</v>
      </c>
      <c r="B80" s="11" t="s">
        <v>28</v>
      </c>
      <c r="C80" s="15" t="s">
        <v>159</v>
      </c>
      <c r="D80" s="13">
        <v>12</v>
      </c>
      <c r="E80" s="13" t="s">
        <v>34</v>
      </c>
      <c r="F80" s="70">
        <v>64932.18</v>
      </c>
      <c r="G80" s="14" t="s">
        <v>7</v>
      </c>
      <c r="H80" s="14">
        <v>10</v>
      </c>
      <c r="I80" s="12">
        <f t="shared" si="6"/>
        <v>20778.3</v>
      </c>
      <c r="J80" s="12">
        <v>68</v>
      </c>
      <c r="K80" s="12">
        <f t="shared" si="7"/>
        <v>207783</v>
      </c>
      <c r="L80" s="12">
        <v>0</v>
      </c>
      <c r="M80" s="12">
        <v>0</v>
      </c>
      <c r="N80" s="12">
        <v>0</v>
      </c>
      <c r="O80" s="11" t="s">
        <v>7</v>
      </c>
      <c r="P80" s="13" t="s">
        <v>7</v>
      </c>
      <c r="Q80" s="106">
        <f t="shared" si="2"/>
        <v>207783</v>
      </c>
      <c r="R80">
        <f t="shared" si="3"/>
        <v>2077.83</v>
      </c>
      <c r="S80" s="107">
        <f t="shared" si="4"/>
        <v>209860.83</v>
      </c>
      <c r="T80">
        <f t="shared" si="5"/>
        <v>20986.082999999999</v>
      </c>
    </row>
    <row r="81" spans="1:20" ht="15" x14ac:dyDescent="0.25">
      <c r="A81" s="11" t="s">
        <v>160</v>
      </c>
      <c r="B81" s="11" t="s">
        <v>28</v>
      </c>
      <c r="C81" s="15" t="s">
        <v>161</v>
      </c>
      <c r="D81" s="13" t="s">
        <v>30</v>
      </c>
      <c r="E81" s="13">
        <v>14</v>
      </c>
      <c r="F81" s="71">
        <v>0</v>
      </c>
      <c r="G81" s="14" t="s">
        <v>7</v>
      </c>
      <c r="H81" s="14">
        <v>10</v>
      </c>
      <c r="I81" s="12">
        <f t="shared" si="6"/>
        <v>0</v>
      </c>
      <c r="J81" s="12">
        <v>72</v>
      </c>
      <c r="K81" s="12">
        <f t="shared" si="7"/>
        <v>0</v>
      </c>
      <c r="L81" s="12">
        <v>0</v>
      </c>
      <c r="M81" s="12">
        <v>0</v>
      </c>
      <c r="N81" s="12">
        <v>0</v>
      </c>
      <c r="O81" s="11" t="s">
        <v>7</v>
      </c>
      <c r="P81" s="13" t="s">
        <v>7</v>
      </c>
      <c r="Q81" s="106">
        <f t="shared" si="2"/>
        <v>0</v>
      </c>
      <c r="R81">
        <f t="shared" si="3"/>
        <v>0</v>
      </c>
      <c r="S81" s="107">
        <f t="shared" si="4"/>
        <v>0</v>
      </c>
      <c r="T81">
        <f t="shared" si="5"/>
        <v>0</v>
      </c>
    </row>
    <row r="82" spans="1:20" ht="24" x14ac:dyDescent="0.25">
      <c r="A82" s="11" t="s">
        <v>162</v>
      </c>
      <c r="B82" s="11" t="s">
        <v>52</v>
      </c>
      <c r="C82" s="15" t="s">
        <v>163</v>
      </c>
      <c r="D82" s="13" t="s">
        <v>30</v>
      </c>
      <c r="E82" s="13">
        <v>14</v>
      </c>
      <c r="F82" s="72">
        <v>0</v>
      </c>
      <c r="G82" s="14" t="s">
        <v>7</v>
      </c>
      <c r="H82" s="14">
        <v>10</v>
      </c>
      <c r="I82" s="12">
        <f t="shared" si="6"/>
        <v>0</v>
      </c>
      <c r="J82" s="12">
        <v>72</v>
      </c>
      <c r="K82" s="12">
        <f t="shared" si="7"/>
        <v>0</v>
      </c>
      <c r="L82" s="12">
        <v>0</v>
      </c>
      <c r="M82" s="12">
        <v>0</v>
      </c>
      <c r="N82" s="12">
        <v>0</v>
      </c>
      <c r="O82" s="11" t="s">
        <v>7</v>
      </c>
      <c r="P82" s="13" t="s">
        <v>7</v>
      </c>
      <c r="Q82" s="106">
        <f t="shared" si="2"/>
        <v>0</v>
      </c>
      <c r="R82">
        <f t="shared" si="3"/>
        <v>0</v>
      </c>
      <c r="S82" s="107">
        <f t="shared" si="4"/>
        <v>0</v>
      </c>
      <c r="T82">
        <f t="shared" si="5"/>
        <v>0</v>
      </c>
    </row>
    <row r="83" spans="1:20" ht="15" x14ac:dyDescent="0.25">
      <c r="A83" s="11" t="s">
        <v>164</v>
      </c>
      <c r="B83" s="11" t="s">
        <v>28</v>
      </c>
      <c r="C83" s="15" t="s">
        <v>165</v>
      </c>
      <c r="D83" s="13" t="s">
        <v>30</v>
      </c>
      <c r="E83" s="13">
        <v>14</v>
      </c>
      <c r="F83" s="73">
        <v>0</v>
      </c>
      <c r="G83" s="14" t="s">
        <v>7</v>
      </c>
      <c r="H83" s="14">
        <v>10</v>
      </c>
      <c r="I83" s="12">
        <f t="shared" si="6"/>
        <v>0</v>
      </c>
      <c r="J83" s="12">
        <v>72</v>
      </c>
      <c r="K83" s="12">
        <f t="shared" si="7"/>
        <v>0</v>
      </c>
      <c r="L83" s="12">
        <v>0</v>
      </c>
      <c r="M83" s="12">
        <v>0</v>
      </c>
      <c r="N83" s="12">
        <v>0</v>
      </c>
      <c r="O83" s="11" t="s">
        <v>7</v>
      </c>
      <c r="P83" s="13" t="s">
        <v>7</v>
      </c>
      <c r="Q83" s="106">
        <f t="shared" ref="Q83:Q111" si="8">K83+L83+N83</f>
        <v>0</v>
      </c>
      <c r="R83">
        <f t="shared" si="3"/>
        <v>0</v>
      </c>
      <c r="S83" s="107">
        <f t="shared" si="4"/>
        <v>0</v>
      </c>
      <c r="T83">
        <f t="shared" si="5"/>
        <v>0</v>
      </c>
    </row>
    <row r="84" spans="1:20" ht="24" x14ac:dyDescent="0.25">
      <c r="A84" s="11" t="s">
        <v>124</v>
      </c>
      <c r="B84" s="11" t="s">
        <v>28</v>
      </c>
      <c r="C84" s="15" t="s">
        <v>125</v>
      </c>
      <c r="D84" s="13" t="s">
        <v>30</v>
      </c>
      <c r="E84" s="13">
        <v>28</v>
      </c>
      <c r="F84" s="74">
        <v>0</v>
      </c>
      <c r="G84" s="14" t="s">
        <v>7</v>
      </c>
      <c r="H84" s="14">
        <v>10</v>
      </c>
      <c r="I84" s="12">
        <f t="shared" si="6"/>
        <v>0</v>
      </c>
      <c r="J84" s="12">
        <v>72</v>
      </c>
      <c r="K84" s="12">
        <f t="shared" si="7"/>
        <v>0</v>
      </c>
      <c r="L84" s="12">
        <v>0</v>
      </c>
      <c r="M84" s="12">
        <v>0</v>
      </c>
      <c r="N84" s="12">
        <v>0</v>
      </c>
      <c r="O84" s="11" t="s">
        <v>7</v>
      </c>
      <c r="P84" s="13" t="s">
        <v>7</v>
      </c>
      <c r="Q84" s="106">
        <f t="shared" si="8"/>
        <v>0</v>
      </c>
      <c r="R84">
        <f t="shared" ref="R84:R111" si="9">Q84*1%</f>
        <v>0</v>
      </c>
      <c r="S84" s="107">
        <f t="shared" ref="S84:S111" si="10">Q84+R84</f>
        <v>0</v>
      </c>
      <c r="T84">
        <f t="shared" ref="T84:T111" si="11">S84/H84</f>
        <v>0</v>
      </c>
    </row>
    <row r="85" spans="1:20" ht="24" x14ac:dyDescent="0.25">
      <c r="A85" s="11" t="s">
        <v>166</v>
      </c>
      <c r="B85" s="11" t="s">
        <v>52</v>
      </c>
      <c r="C85" s="15" t="s">
        <v>167</v>
      </c>
      <c r="D85" s="13" t="s">
        <v>30</v>
      </c>
      <c r="E85" s="13">
        <v>14</v>
      </c>
      <c r="F85" s="75">
        <v>0</v>
      </c>
      <c r="G85" s="14" t="s">
        <v>7</v>
      </c>
      <c r="H85" s="14">
        <v>10</v>
      </c>
      <c r="I85" s="12">
        <f t="shared" ref="I85:I116" si="12">ROUND(F85-((F85*J85)/100),2)</f>
        <v>0</v>
      </c>
      <c r="J85" s="12">
        <v>72</v>
      </c>
      <c r="K85" s="12">
        <f t="shared" si="7"/>
        <v>0</v>
      </c>
      <c r="L85" s="12">
        <v>0</v>
      </c>
      <c r="M85" s="12">
        <v>0</v>
      </c>
      <c r="N85" s="12">
        <v>0</v>
      </c>
      <c r="O85" s="11" t="s">
        <v>31</v>
      </c>
      <c r="P85" s="13" t="s">
        <v>7</v>
      </c>
      <c r="Q85" s="106">
        <f t="shared" si="8"/>
        <v>0</v>
      </c>
      <c r="R85">
        <f t="shared" si="9"/>
        <v>0</v>
      </c>
      <c r="S85" s="107">
        <f t="shared" si="10"/>
        <v>0</v>
      </c>
      <c r="T85">
        <f t="shared" si="11"/>
        <v>0</v>
      </c>
    </row>
    <row r="86" spans="1:20" ht="24" x14ac:dyDescent="0.25">
      <c r="A86" s="11" t="s">
        <v>168</v>
      </c>
      <c r="B86" s="11" t="s">
        <v>28</v>
      </c>
      <c r="C86" s="15" t="s">
        <v>169</v>
      </c>
      <c r="D86" s="13">
        <v>36</v>
      </c>
      <c r="E86" s="13" t="s">
        <v>34</v>
      </c>
      <c r="F86" s="76">
        <v>113548.4</v>
      </c>
      <c r="G86" s="14" t="s">
        <v>7</v>
      </c>
      <c r="H86" s="14">
        <v>10</v>
      </c>
      <c r="I86" s="12">
        <f t="shared" si="12"/>
        <v>31793.55</v>
      </c>
      <c r="J86" s="12">
        <v>72</v>
      </c>
      <c r="K86" s="12">
        <f t="shared" si="7"/>
        <v>317935.5</v>
      </c>
      <c r="L86" s="12">
        <v>0</v>
      </c>
      <c r="M86" s="12">
        <v>0</v>
      </c>
      <c r="N86" s="12">
        <v>0</v>
      </c>
      <c r="O86" s="11" t="s">
        <v>7</v>
      </c>
      <c r="P86" s="13" t="s">
        <v>7</v>
      </c>
      <c r="Q86" s="106">
        <f t="shared" si="8"/>
        <v>317935.5</v>
      </c>
      <c r="R86">
        <f t="shared" si="9"/>
        <v>3179.355</v>
      </c>
      <c r="S86" s="107">
        <f t="shared" si="10"/>
        <v>321114.85499999998</v>
      </c>
      <c r="T86">
        <f t="shared" si="11"/>
        <v>32111.485499999999</v>
      </c>
    </row>
    <row r="87" spans="1:20" ht="15" x14ac:dyDescent="0.25">
      <c r="A87" s="11" t="s">
        <v>170</v>
      </c>
      <c r="B87" s="11" t="s">
        <v>28</v>
      </c>
      <c r="C87" s="15" t="s">
        <v>171</v>
      </c>
      <c r="D87" s="13" t="s">
        <v>30</v>
      </c>
      <c r="E87" s="13">
        <v>63</v>
      </c>
      <c r="F87" s="77">
        <v>126728.5</v>
      </c>
      <c r="G87" s="14" t="s">
        <v>7</v>
      </c>
      <c r="H87" s="14">
        <v>10</v>
      </c>
      <c r="I87" s="12">
        <f t="shared" si="12"/>
        <v>35483.980000000003</v>
      </c>
      <c r="J87" s="12">
        <v>72</v>
      </c>
      <c r="K87" s="12">
        <f t="shared" ref="K87:K111" si="13">ROUND((H87 * I87),2)</f>
        <v>354839.8</v>
      </c>
      <c r="L87" s="12">
        <v>0</v>
      </c>
      <c r="M87" s="12">
        <v>0</v>
      </c>
      <c r="N87" s="12">
        <v>0</v>
      </c>
      <c r="O87" s="11" t="s">
        <v>7</v>
      </c>
      <c r="P87" s="13" t="s">
        <v>7</v>
      </c>
      <c r="Q87" s="106">
        <f t="shared" si="8"/>
        <v>354839.8</v>
      </c>
      <c r="R87">
        <f t="shared" si="9"/>
        <v>3548.3980000000001</v>
      </c>
      <c r="S87" s="107">
        <f t="shared" si="10"/>
        <v>358388.19799999997</v>
      </c>
      <c r="T87">
        <f t="shared" si="11"/>
        <v>35838.819799999997</v>
      </c>
    </row>
    <row r="88" spans="1:20" ht="15" x14ac:dyDescent="0.25">
      <c r="A88" s="11" t="s">
        <v>172</v>
      </c>
      <c r="B88" s="11" t="s">
        <v>28</v>
      </c>
      <c r="C88" s="15" t="s">
        <v>173</v>
      </c>
      <c r="D88" s="13" t="s">
        <v>30</v>
      </c>
      <c r="E88" s="13">
        <v>14</v>
      </c>
      <c r="F88" s="78">
        <v>0</v>
      </c>
      <c r="G88" s="14" t="s">
        <v>7</v>
      </c>
      <c r="H88" s="14">
        <v>10</v>
      </c>
      <c r="I88" s="12">
        <f t="shared" si="12"/>
        <v>0</v>
      </c>
      <c r="J88" s="12">
        <v>72</v>
      </c>
      <c r="K88" s="12">
        <f t="shared" si="13"/>
        <v>0</v>
      </c>
      <c r="L88" s="12">
        <v>0</v>
      </c>
      <c r="M88" s="12">
        <v>0</v>
      </c>
      <c r="N88" s="12">
        <v>0</v>
      </c>
      <c r="O88" s="11" t="s">
        <v>7</v>
      </c>
      <c r="P88" s="13" t="s">
        <v>7</v>
      </c>
      <c r="Q88" s="106">
        <f t="shared" si="8"/>
        <v>0</v>
      </c>
      <c r="R88">
        <f t="shared" si="9"/>
        <v>0</v>
      </c>
      <c r="S88" s="107">
        <f t="shared" si="10"/>
        <v>0</v>
      </c>
      <c r="T88">
        <f t="shared" si="11"/>
        <v>0</v>
      </c>
    </row>
    <row r="89" spans="1:20" ht="15" x14ac:dyDescent="0.25">
      <c r="A89" s="11" t="s">
        <v>174</v>
      </c>
      <c r="B89" s="11" t="s">
        <v>28</v>
      </c>
      <c r="C89" s="15" t="s">
        <v>175</v>
      </c>
      <c r="D89" s="13" t="s">
        <v>30</v>
      </c>
      <c r="E89" s="13">
        <v>14</v>
      </c>
      <c r="F89" s="79">
        <v>0</v>
      </c>
      <c r="G89" s="14" t="s">
        <v>7</v>
      </c>
      <c r="H89" s="14">
        <v>20</v>
      </c>
      <c r="I89" s="12">
        <f t="shared" si="12"/>
        <v>0</v>
      </c>
      <c r="J89" s="12">
        <v>72</v>
      </c>
      <c r="K89" s="12">
        <f t="shared" si="13"/>
        <v>0</v>
      </c>
      <c r="L89" s="12">
        <v>0</v>
      </c>
      <c r="M89" s="12">
        <v>0</v>
      </c>
      <c r="N89" s="12">
        <v>0</v>
      </c>
      <c r="O89" s="11" t="s">
        <v>7</v>
      </c>
      <c r="P89" s="13" t="s">
        <v>7</v>
      </c>
      <c r="Q89" s="106">
        <f t="shared" si="8"/>
        <v>0</v>
      </c>
      <c r="R89">
        <f t="shared" si="9"/>
        <v>0</v>
      </c>
      <c r="S89" s="107">
        <f t="shared" si="10"/>
        <v>0</v>
      </c>
      <c r="T89">
        <f t="shared" si="11"/>
        <v>0</v>
      </c>
    </row>
    <row r="90" spans="1:20" ht="24" x14ac:dyDescent="0.25">
      <c r="A90" s="11" t="s">
        <v>146</v>
      </c>
      <c r="B90" s="11" t="s">
        <v>52</v>
      </c>
      <c r="C90" s="15" t="s">
        <v>147</v>
      </c>
      <c r="D90" s="13" t="s">
        <v>30</v>
      </c>
      <c r="E90" s="13">
        <v>3</v>
      </c>
      <c r="F90" s="80">
        <v>0</v>
      </c>
      <c r="G90" s="14" t="s">
        <v>7</v>
      </c>
      <c r="H90" s="14">
        <v>10</v>
      </c>
      <c r="I90" s="12">
        <f t="shared" si="12"/>
        <v>0</v>
      </c>
      <c r="J90" s="12">
        <v>72</v>
      </c>
      <c r="K90" s="12">
        <f t="shared" si="13"/>
        <v>0</v>
      </c>
      <c r="L90" s="12">
        <v>0</v>
      </c>
      <c r="M90" s="12">
        <v>0</v>
      </c>
      <c r="N90" s="12">
        <v>0</v>
      </c>
      <c r="O90" s="11" t="s">
        <v>7</v>
      </c>
      <c r="P90" s="13" t="s">
        <v>7</v>
      </c>
      <c r="Q90" s="106">
        <f t="shared" si="8"/>
        <v>0</v>
      </c>
      <c r="R90">
        <f t="shared" si="9"/>
        <v>0</v>
      </c>
      <c r="S90" s="107">
        <f t="shared" si="10"/>
        <v>0</v>
      </c>
      <c r="T90">
        <f t="shared" si="11"/>
        <v>0</v>
      </c>
    </row>
    <row r="91" spans="1:20" ht="24" x14ac:dyDescent="0.25">
      <c r="A91" s="16" t="s">
        <v>176</v>
      </c>
      <c r="B91" s="15" t="s">
        <v>28</v>
      </c>
      <c r="C91" s="15" t="s">
        <v>177</v>
      </c>
      <c r="D91" s="13" t="s">
        <v>30</v>
      </c>
      <c r="E91" s="13">
        <v>123</v>
      </c>
      <c r="F91" s="12">
        <v>202765</v>
      </c>
      <c r="G91" s="14" t="s">
        <v>7</v>
      </c>
      <c r="H91" s="14">
        <v>4</v>
      </c>
      <c r="I91" s="12">
        <f t="shared" si="12"/>
        <v>56774.2</v>
      </c>
      <c r="J91" s="12">
        <v>72</v>
      </c>
      <c r="K91" s="12">
        <f t="shared" si="13"/>
        <v>227096.8</v>
      </c>
      <c r="L91" s="12">
        <v>8879.48</v>
      </c>
      <c r="M91" s="12">
        <v>50325.01</v>
      </c>
      <c r="N91" s="12">
        <v>8879.48</v>
      </c>
      <c r="O91" s="11" t="s">
        <v>7</v>
      </c>
      <c r="P91" s="13" t="s">
        <v>7</v>
      </c>
      <c r="Q91" s="106">
        <f t="shared" si="8"/>
        <v>244855.76</v>
      </c>
      <c r="R91">
        <f t="shared" si="9"/>
        <v>2448.5576000000001</v>
      </c>
      <c r="S91" s="107">
        <f t="shared" si="10"/>
        <v>247304.31760000001</v>
      </c>
      <c r="T91">
        <f t="shared" si="11"/>
        <v>61826.079400000002</v>
      </c>
    </row>
    <row r="92" spans="1:20" ht="15" x14ac:dyDescent="0.25">
      <c r="A92" s="16" t="s">
        <v>178</v>
      </c>
      <c r="B92" s="15" t="s">
        <v>28</v>
      </c>
      <c r="C92" s="15" t="s">
        <v>179</v>
      </c>
      <c r="D92" s="13" t="s">
        <v>30</v>
      </c>
      <c r="E92" s="13">
        <v>123</v>
      </c>
      <c r="F92" s="12">
        <v>30414.75</v>
      </c>
      <c r="G92" s="14" t="s">
        <v>7</v>
      </c>
      <c r="H92" s="14">
        <v>2</v>
      </c>
      <c r="I92" s="12">
        <f t="shared" si="12"/>
        <v>8516.1299999999992</v>
      </c>
      <c r="J92" s="12">
        <v>72</v>
      </c>
      <c r="K92" s="12">
        <f t="shared" si="13"/>
        <v>17032.259999999998</v>
      </c>
      <c r="L92" s="12">
        <v>665.96</v>
      </c>
      <c r="M92" s="12">
        <v>1722.31</v>
      </c>
      <c r="N92" s="12">
        <v>665.96</v>
      </c>
      <c r="O92" s="11" t="s">
        <v>7</v>
      </c>
      <c r="P92" s="13" t="s">
        <v>7</v>
      </c>
      <c r="Q92" s="106">
        <f t="shared" si="8"/>
        <v>18364.179999999997</v>
      </c>
      <c r="R92">
        <f t="shared" si="9"/>
        <v>183.64179999999996</v>
      </c>
      <c r="S92" s="107">
        <f t="shared" si="10"/>
        <v>18547.821799999998</v>
      </c>
      <c r="T92">
        <f t="shared" si="11"/>
        <v>9273.9108999999989</v>
      </c>
    </row>
    <row r="93" spans="1:20" ht="24" x14ac:dyDescent="0.25">
      <c r="A93" s="16" t="s">
        <v>180</v>
      </c>
      <c r="B93" s="15" t="s">
        <v>28</v>
      </c>
      <c r="C93" s="15" t="s">
        <v>181</v>
      </c>
      <c r="D93" s="13" t="s">
        <v>30</v>
      </c>
      <c r="E93" s="13">
        <v>14</v>
      </c>
      <c r="F93" s="12">
        <v>62451.62</v>
      </c>
      <c r="G93" s="14" t="s">
        <v>7</v>
      </c>
      <c r="H93" s="14">
        <v>18</v>
      </c>
      <c r="I93" s="12">
        <f t="shared" si="12"/>
        <v>17486.45</v>
      </c>
      <c r="J93" s="12">
        <v>72</v>
      </c>
      <c r="K93" s="12">
        <f t="shared" si="13"/>
        <v>314756.09999999998</v>
      </c>
      <c r="L93" s="12">
        <v>12306.96</v>
      </c>
      <c r="M93" s="12">
        <v>69750.45</v>
      </c>
      <c r="N93" s="12">
        <v>12306.96</v>
      </c>
      <c r="O93" s="11" t="s">
        <v>7</v>
      </c>
      <c r="P93" s="13" t="s">
        <v>7</v>
      </c>
      <c r="Q93" s="106">
        <f t="shared" si="8"/>
        <v>339370.02</v>
      </c>
      <c r="R93">
        <f t="shared" si="9"/>
        <v>3393.7002000000002</v>
      </c>
      <c r="S93" s="107">
        <f t="shared" si="10"/>
        <v>342763.72020000004</v>
      </c>
      <c r="T93">
        <f t="shared" si="11"/>
        <v>19042.428900000003</v>
      </c>
    </row>
    <row r="94" spans="1:20" ht="24" x14ac:dyDescent="0.25">
      <c r="A94" s="16" t="s">
        <v>182</v>
      </c>
      <c r="B94" s="15" t="s">
        <v>28</v>
      </c>
      <c r="C94" s="15" t="s">
        <v>183</v>
      </c>
      <c r="D94" s="13" t="s">
        <v>30</v>
      </c>
      <c r="E94" s="13">
        <v>233</v>
      </c>
      <c r="F94" s="12">
        <v>683318.05</v>
      </c>
      <c r="G94" s="14" t="s">
        <v>7</v>
      </c>
      <c r="H94" s="14">
        <v>1</v>
      </c>
      <c r="I94" s="12">
        <f t="shared" si="12"/>
        <v>191329.05</v>
      </c>
      <c r="J94" s="12">
        <v>72</v>
      </c>
      <c r="K94" s="12">
        <f t="shared" si="13"/>
        <v>191329.05</v>
      </c>
      <c r="L94" s="12">
        <v>9700.84</v>
      </c>
      <c r="M94" s="12">
        <v>26779.85</v>
      </c>
      <c r="N94" s="12">
        <v>9700.84</v>
      </c>
      <c r="O94" s="11" t="s">
        <v>91</v>
      </c>
      <c r="P94" s="13" t="s">
        <v>7</v>
      </c>
      <c r="Q94" s="106">
        <f t="shared" si="8"/>
        <v>210730.72999999998</v>
      </c>
      <c r="R94">
        <f t="shared" si="9"/>
        <v>2107.3072999999999</v>
      </c>
      <c r="S94" s="107">
        <f t="shared" si="10"/>
        <v>212838.03729999997</v>
      </c>
      <c r="T94">
        <f t="shared" si="11"/>
        <v>212838.03729999997</v>
      </c>
    </row>
    <row r="95" spans="1:20" ht="24" x14ac:dyDescent="0.25">
      <c r="A95" s="11" t="s">
        <v>184</v>
      </c>
      <c r="B95" s="11" t="s">
        <v>28</v>
      </c>
      <c r="C95" s="15" t="s">
        <v>185</v>
      </c>
      <c r="D95" s="13">
        <v>12</v>
      </c>
      <c r="E95" s="13" t="s">
        <v>34</v>
      </c>
      <c r="F95" s="81">
        <v>108185.55</v>
      </c>
      <c r="G95" s="14" t="s">
        <v>7</v>
      </c>
      <c r="H95" s="14">
        <v>1</v>
      </c>
      <c r="I95" s="12">
        <f t="shared" si="12"/>
        <v>34619.379999999997</v>
      </c>
      <c r="J95" s="12">
        <v>68</v>
      </c>
      <c r="K95" s="12">
        <f t="shared" si="13"/>
        <v>34619.379999999997</v>
      </c>
      <c r="L95" s="12">
        <v>0</v>
      </c>
      <c r="M95" s="12">
        <v>0</v>
      </c>
      <c r="N95" s="12">
        <v>0</v>
      </c>
      <c r="O95" s="11" t="s">
        <v>7</v>
      </c>
      <c r="P95" s="13" t="s">
        <v>7</v>
      </c>
      <c r="Q95" s="106">
        <f t="shared" si="8"/>
        <v>34619.379999999997</v>
      </c>
      <c r="R95">
        <f t="shared" si="9"/>
        <v>346.19379999999995</v>
      </c>
      <c r="S95" s="107">
        <f t="shared" si="10"/>
        <v>34965.573799999998</v>
      </c>
      <c r="T95">
        <f t="shared" si="11"/>
        <v>34965.573799999998</v>
      </c>
    </row>
    <row r="96" spans="1:20" ht="15" x14ac:dyDescent="0.25">
      <c r="A96" s="11" t="s">
        <v>186</v>
      </c>
      <c r="B96" s="11" t="s">
        <v>28</v>
      </c>
      <c r="C96" s="15" t="s">
        <v>187</v>
      </c>
      <c r="D96" s="13" t="s">
        <v>30</v>
      </c>
      <c r="E96" s="13">
        <v>14</v>
      </c>
      <c r="F96" s="82">
        <v>0</v>
      </c>
      <c r="G96" s="14" t="s">
        <v>7</v>
      </c>
      <c r="H96" s="14">
        <v>2</v>
      </c>
      <c r="I96" s="12">
        <f t="shared" si="12"/>
        <v>0</v>
      </c>
      <c r="J96" s="12">
        <v>72</v>
      </c>
      <c r="K96" s="12">
        <f t="shared" si="13"/>
        <v>0</v>
      </c>
      <c r="L96" s="12">
        <v>0</v>
      </c>
      <c r="M96" s="12">
        <v>0</v>
      </c>
      <c r="N96" s="12">
        <v>0</v>
      </c>
      <c r="O96" s="11" t="s">
        <v>7</v>
      </c>
      <c r="P96" s="13" t="s">
        <v>7</v>
      </c>
      <c r="Q96" s="106">
        <f t="shared" si="8"/>
        <v>0</v>
      </c>
      <c r="R96">
        <f t="shared" si="9"/>
        <v>0</v>
      </c>
      <c r="S96" s="107">
        <f t="shared" si="10"/>
        <v>0</v>
      </c>
      <c r="T96">
        <f t="shared" si="11"/>
        <v>0</v>
      </c>
    </row>
    <row r="97" spans="1:20" ht="24" x14ac:dyDescent="0.25">
      <c r="A97" s="11" t="s">
        <v>188</v>
      </c>
      <c r="B97" s="11" t="s">
        <v>28</v>
      </c>
      <c r="C97" s="15" t="s">
        <v>189</v>
      </c>
      <c r="D97" s="13" t="s">
        <v>30</v>
      </c>
      <c r="E97" s="13">
        <v>14</v>
      </c>
      <c r="F97" s="83">
        <v>0</v>
      </c>
      <c r="G97" s="14" t="s">
        <v>7</v>
      </c>
      <c r="H97" s="14">
        <v>1</v>
      </c>
      <c r="I97" s="12">
        <f t="shared" si="12"/>
        <v>0</v>
      </c>
      <c r="J97" s="12">
        <v>72</v>
      </c>
      <c r="K97" s="12">
        <f t="shared" si="13"/>
        <v>0</v>
      </c>
      <c r="L97" s="12">
        <v>0</v>
      </c>
      <c r="M97" s="12">
        <v>0</v>
      </c>
      <c r="N97" s="12">
        <v>0</v>
      </c>
      <c r="O97" s="11" t="s">
        <v>7</v>
      </c>
      <c r="P97" s="13" t="s">
        <v>7</v>
      </c>
      <c r="Q97" s="106">
        <f t="shared" si="8"/>
        <v>0</v>
      </c>
      <c r="R97">
        <f t="shared" si="9"/>
        <v>0</v>
      </c>
      <c r="S97" s="107">
        <f t="shared" si="10"/>
        <v>0</v>
      </c>
      <c r="T97">
        <f t="shared" si="11"/>
        <v>0</v>
      </c>
    </row>
    <row r="98" spans="1:20" ht="24" x14ac:dyDescent="0.25">
      <c r="A98" s="11" t="s">
        <v>190</v>
      </c>
      <c r="B98" s="11" t="s">
        <v>28</v>
      </c>
      <c r="C98" s="15" t="s">
        <v>191</v>
      </c>
      <c r="D98" s="13" t="s">
        <v>30</v>
      </c>
      <c r="E98" s="13">
        <v>14</v>
      </c>
      <c r="F98" s="84">
        <v>202765</v>
      </c>
      <c r="G98" s="14" t="s">
        <v>7</v>
      </c>
      <c r="H98" s="14">
        <v>1</v>
      </c>
      <c r="I98" s="12">
        <f t="shared" si="12"/>
        <v>56774.2</v>
      </c>
      <c r="J98" s="12">
        <v>72</v>
      </c>
      <c r="K98" s="12">
        <f t="shared" si="13"/>
        <v>56774.2</v>
      </c>
      <c r="L98" s="12">
        <v>0</v>
      </c>
      <c r="M98" s="12">
        <v>0</v>
      </c>
      <c r="N98" s="12">
        <v>0</v>
      </c>
      <c r="O98" s="11" t="s">
        <v>7</v>
      </c>
      <c r="P98" s="13" t="s">
        <v>7</v>
      </c>
      <c r="Q98" s="106">
        <f t="shared" si="8"/>
        <v>56774.2</v>
      </c>
      <c r="R98">
        <f t="shared" si="9"/>
        <v>567.74199999999996</v>
      </c>
      <c r="S98" s="107">
        <f t="shared" si="10"/>
        <v>57341.941999999995</v>
      </c>
      <c r="T98">
        <f t="shared" si="11"/>
        <v>57341.941999999995</v>
      </c>
    </row>
    <row r="99" spans="1:20" ht="24" x14ac:dyDescent="0.25">
      <c r="A99" s="11" t="s">
        <v>124</v>
      </c>
      <c r="B99" s="11" t="s">
        <v>28</v>
      </c>
      <c r="C99" s="15" t="s">
        <v>125</v>
      </c>
      <c r="D99" s="13" t="s">
        <v>30</v>
      </c>
      <c r="E99" s="13">
        <v>28</v>
      </c>
      <c r="F99" s="85">
        <v>0</v>
      </c>
      <c r="G99" s="14" t="s">
        <v>7</v>
      </c>
      <c r="H99" s="14">
        <v>2</v>
      </c>
      <c r="I99" s="12">
        <f t="shared" si="12"/>
        <v>0</v>
      </c>
      <c r="J99" s="12">
        <v>72</v>
      </c>
      <c r="K99" s="12">
        <f t="shared" si="13"/>
        <v>0</v>
      </c>
      <c r="L99" s="12">
        <v>0</v>
      </c>
      <c r="M99" s="12">
        <v>0</v>
      </c>
      <c r="N99" s="12">
        <v>0</v>
      </c>
      <c r="O99" s="11" t="s">
        <v>7</v>
      </c>
      <c r="P99" s="13" t="s">
        <v>7</v>
      </c>
      <c r="Q99" s="106">
        <f t="shared" si="8"/>
        <v>0</v>
      </c>
      <c r="R99">
        <f t="shared" si="9"/>
        <v>0</v>
      </c>
      <c r="S99" s="107">
        <f t="shared" si="10"/>
        <v>0</v>
      </c>
      <c r="T99">
        <f t="shared" si="11"/>
        <v>0</v>
      </c>
    </row>
    <row r="100" spans="1:20" ht="24" x14ac:dyDescent="0.25">
      <c r="A100" s="11" t="s">
        <v>192</v>
      </c>
      <c r="B100" s="11" t="s">
        <v>28</v>
      </c>
      <c r="C100" s="15" t="s">
        <v>193</v>
      </c>
      <c r="D100" s="13" t="s">
        <v>30</v>
      </c>
      <c r="E100" s="13">
        <v>14</v>
      </c>
      <c r="F100" s="86">
        <v>0</v>
      </c>
      <c r="G100" s="14" t="s">
        <v>7</v>
      </c>
      <c r="H100" s="14">
        <v>1</v>
      </c>
      <c r="I100" s="12">
        <f t="shared" si="12"/>
        <v>0</v>
      </c>
      <c r="J100" s="12">
        <v>72</v>
      </c>
      <c r="K100" s="12">
        <f t="shared" si="13"/>
        <v>0</v>
      </c>
      <c r="L100" s="12">
        <v>0</v>
      </c>
      <c r="M100" s="12">
        <v>0</v>
      </c>
      <c r="N100" s="12">
        <v>0</v>
      </c>
      <c r="O100" s="11" t="s">
        <v>31</v>
      </c>
      <c r="P100" s="13" t="s">
        <v>7</v>
      </c>
      <c r="Q100" s="106">
        <f t="shared" si="8"/>
        <v>0</v>
      </c>
      <c r="R100">
        <f t="shared" si="9"/>
        <v>0</v>
      </c>
      <c r="S100" s="107">
        <f t="shared" si="10"/>
        <v>0</v>
      </c>
      <c r="T100">
        <f t="shared" si="11"/>
        <v>0</v>
      </c>
    </row>
    <row r="101" spans="1:20" ht="24" x14ac:dyDescent="0.25">
      <c r="A101" s="11" t="s">
        <v>194</v>
      </c>
      <c r="B101" s="11" t="s">
        <v>28</v>
      </c>
      <c r="C101" s="15" t="s">
        <v>195</v>
      </c>
      <c r="D101" s="13" t="s">
        <v>30</v>
      </c>
      <c r="E101" s="13" t="s">
        <v>34</v>
      </c>
      <c r="F101" s="87">
        <v>61843.7</v>
      </c>
      <c r="G101" s="14" t="s">
        <v>7</v>
      </c>
      <c r="H101" s="14">
        <v>1</v>
      </c>
      <c r="I101" s="12">
        <f t="shared" si="12"/>
        <v>17316.240000000002</v>
      </c>
      <c r="J101" s="12">
        <v>72</v>
      </c>
      <c r="K101" s="12">
        <f t="shared" si="13"/>
        <v>17316.240000000002</v>
      </c>
      <c r="L101" s="12">
        <v>0</v>
      </c>
      <c r="M101" s="12">
        <v>0</v>
      </c>
      <c r="N101" s="12">
        <v>0</v>
      </c>
      <c r="O101" s="11" t="s">
        <v>7</v>
      </c>
      <c r="P101" s="13" t="s">
        <v>7</v>
      </c>
      <c r="Q101" s="106">
        <f t="shared" si="8"/>
        <v>17316.240000000002</v>
      </c>
      <c r="R101">
        <f t="shared" si="9"/>
        <v>173.16240000000002</v>
      </c>
      <c r="S101" s="107">
        <f t="shared" si="10"/>
        <v>17489.402400000003</v>
      </c>
      <c r="T101">
        <f t="shared" si="11"/>
        <v>17489.402400000003</v>
      </c>
    </row>
    <row r="102" spans="1:20" ht="24" x14ac:dyDescent="0.25">
      <c r="A102" s="11" t="s">
        <v>146</v>
      </c>
      <c r="B102" s="11" t="s">
        <v>28</v>
      </c>
      <c r="C102" s="15" t="s">
        <v>147</v>
      </c>
      <c r="D102" s="13" t="s">
        <v>30</v>
      </c>
      <c r="E102" s="13">
        <v>3</v>
      </c>
      <c r="F102" s="88">
        <v>0</v>
      </c>
      <c r="G102" s="14" t="s">
        <v>7</v>
      </c>
      <c r="H102" s="14">
        <v>1</v>
      </c>
      <c r="I102" s="12">
        <f t="shared" si="12"/>
        <v>0</v>
      </c>
      <c r="J102" s="12">
        <v>72</v>
      </c>
      <c r="K102" s="12">
        <f t="shared" si="13"/>
        <v>0</v>
      </c>
      <c r="L102" s="12">
        <v>0</v>
      </c>
      <c r="M102" s="12">
        <v>0</v>
      </c>
      <c r="N102" s="12">
        <v>0</v>
      </c>
      <c r="O102" s="11" t="s">
        <v>7</v>
      </c>
      <c r="P102" s="13" t="s">
        <v>7</v>
      </c>
      <c r="Q102" s="106">
        <f t="shared" si="8"/>
        <v>0</v>
      </c>
      <c r="R102">
        <f t="shared" si="9"/>
        <v>0</v>
      </c>
      <c r="S102" s="107">
        <f t="shared" si="10"/>
        <v>0</v>
      </c>
      <c r="T102">
        <f t="shared" si="11"/>
        <v>0</v>
      </c>
    </row>
    <row r="103" spans="1:20" ht="24" x14ac:dyDescent="0.25">
      <c r="A103" s="16" t="s">
        <v>196</v>
      </c>
      <c r="B103" s="15" t="s">
        <v>28</v>
      </c>
      <c r="C103" s="15" t="s">
        <v>197</v>
      </c>
      <c r="D103" s="13" t="s">
        <v>30</v>
      </c>
      <c r="E103" s="13">
        <v>294</v>
      </c>
      <c r="F103" s="12">
        <v>172188.04</v>
      </c>
      <c r="G103" s="14" t="s">
        <v>7</v>
      </c>
      <c r="H103" s="14">
        <v>5</v>
      </c>
      <c r="I103" s="12">
        <f t="shared" si="12"/>
        <v>48212.65</v>
      </c>
      <c r="J103" s="12">
        <v>72</v>
      </c>
      <c r="K103" s="12">
        <f t="shared" si="13"/>
        <v>241063.25</v>
      </c>
      <c r="L103" s="12">
        <v>9425.57</v>
      </c>
      <c r="M103" s="12">
        <v>53419.99</v>
      </c>
      <c r="N103" s="12">
        <v>9425.57</v>
      </c>
      <c r="O103" s="11" t="s">
        <v>91</v>
      </c>
      <c r="P103" s="13" t="s">
        <v>7</v>
      </c>
      <c r="Q103" s="106">
        <f t="shared" si="8"/>
        <v>259914.39</v>
      </c>
      <c r="R103">
        <f t="shared" si="9"/>
        <v>2599.1439</v>
      </c>
      <c r="S103" s="107">
        <f t="shared" si="10"/>
        <v>262513.53390000004</v>
      </c>
      <c r="T103">
        <f t="shared" si="11"/>
        <v>52502.706780000008</v>
      </c>
    </row>
    <row r="104" spans="1:20" ht="24" x14ac:dyDescent="0.25">
      <c r="A104" s="11" t="s">
        <v>198</v>
      </c>
      <c r="B104" s="11" t="s">
        <v>28</v>
      </c>
      <c r="C104" s="15" t="s">
        <v>199</v>
      </c>
      <c r="D104" s="13">
        <v>36</v>
      </c>
      <c r="E104" s="13" t="s">
        <v>34</v>
      </c>
      <c r="F104" s="89">
        <v>28453.439999999999</v>
      </c>
      <c r="G104" s="14" t="s">
        <v>7</v>
      </c>
      <c r="H104" s="14">
        <v>5</v>
      </c>
      <c r="I104" s="12">
        <f t="shared" si="12"/>
        <v>9105.1</v>
      </c>
      <c r="J104" s="12">
        <v>68</v>
      </c>
      <c r="K104" s="12">
        <f t="shared" si="13"/>
        <v>45525.5</v>
      </c>
      <c r="L104" s="12">
        <v>0</v>
      </c>
      <c r="M104" s="12">
        <v>0</v>
      </c>
      <c r="N104" s="12">
        <v>0</v>
      </c>
      <c r="O104" s="11" t="s">
        <v>7</v>
      </c>
      <c r="P104" s="13" t="s">
        <v>7</v>
      </c>
      <c r="Q104" s="106">
        <f t="shared" si="8"/>
        <v>45525.5</v>
      </c>
      <c r="R104">
        <f t="shared" si="9"/>
        <v>455.255</v>
      </c>
      <c r="S104" s="107">
        <f t="shared" si="10"/>
        <v>45980.754999999997</v>
      </c>
      <c r="T104">
        <f t="shared" si="11"/>
        <v>9196.1509999999998</v>
      </c>
    </row>
    <row r="105" spans="1:20" ht="24" x14ac:dyDescent="0.25">
      <c r="A105" s="11" t="s">
        <v>200</v>
      </c>
      <c r="B105" s="11" t="s">
        <v>28</v>
      </c>
      <c r="C105" s="15" t="s">
        <v>201</v>
      </c>
      <c r="D105" s="13" t="s">
        <v>30</v>
      </c>
      <c r="E105" s="13">
        <v>28</v>
      </c>
      <c r="F105" s="90">
        <v>0</v>
      </c>
      <c r="G105" s="14" t="s">
        <v>7</v>
      </c>
      <c r="H105" s="14">
        <v>5</v>
      </c>
      <c r="I105" s="12">
        <f t="shared" si="12"/>
        <v>0</v>
      </c>
      <c r="J105" s="12">
        <v>72</v>
      </c>
      <c r="K105" s="12">
        <f t="shared" si="13"/>
        <v>0</v>
      </c>
      <c r="L105" s="12">
        <v>0</v>
      </c>
      <c r="M105" s="12">
        <v>0</v>
      </c>
      <c r="N105" s="12">
        <v>0</v>
      </c>
      <c r="O105" s="11" t="s">
        <v>7</v>
      </c>
      <c r="P105" s="13" t="s">
        <v>7</v>
      </c>
      <c r="Q105" s="106">
        <f t="shared" si="8"/>
        <v>0</v>
      </c>
      <c r="R105">
        <f t="shared" si="9"/>
        <v>0</v>
      </c>
      <c r="S105" s="107">
        <f t="shared" si="10"/>
        <v>0</v>
      </c>
      <c r="T105">
        <f t="shared" si="11"/>
        <v>0</v>
      </c>
    </row>
    <row r="106" spans="1:20" ht="24" x14ac:dyDescent="0.25">
      <c r="A106" s="11" t="s">
        <v>202</v>
      </c>
      <c r="B106" s="11" t="s">
        <v>28</v>
      </c>
      <c r="C106" s="15" t="s">
        <v>203</v>
      </c>
      <c r="D106" s="13" t="s">
        <v>30</v>
      </c>
      <c r="E106" s="13">
        <v>28</v>
      </c>
      <c r="F106" s="91">
        <v>0</v>
      </c>
      <c r="G106" s="14" t="s">
        <v>7</v>
      </c>
      <c r="H106" s="14">
        <v>5</v>
      </c>
      <c r="I106" s="12">
        <f t="shared" si="12"/>
        <v>0</v>
      </c>
      <c r="J106" s="12">
        <v>72</v>
      </c>
      <c r="K106" s="12">
        <f t="shared" si="13"/>
        <v>0</v>
      </c>
      <c r="L106" s="12">
        <v>0</v>
      </c>
      <c r="M106" s="12">
        <v>0</v>
      </c>
      <c r="N106" s="12">
        <v>0</v>
      </c>
      <c r="O106" s="11" t="s">
        <v>7</v>
      </c>
      <c r="P106" s="13" t="s">
        <v>7</v>
      </c>
      <c r="Q106" s="106">
        <f t="shared" si="8"/>
        <v>0</v>
      </c>
      <c r="R106">
        <f t="shared" si="9"/>
        <v>0</v>
      </c>
      <c r="S106" s="107">
        <f t="shared" si="10"/>
        <v>0</v>
      </c>
      <c r="T106">
        <f t="shared" si="11"/>
        <v>0</v>
      </c>
    </row>
    <row r="107" spans="1:20" ht="24" x14ac:dyDescent="0.25">
      <c r="A107" s="11" t="s">
        <v>204</v>
      </c>
      <c r="B107" s="11" t="s">
        <v>28</v>
      </c>
      <c r="C107" s="15" t="s">
        <v>205</v>
      </c>
      <c r="D107" s="13" t="s">
        <v>30</v>
      </c>
      <c r="E107" s="13">
        <v>28</v>
      </c>
      <c r="F107" s="92">
        <v>0</v>
      </c>
      <c r="G107" s="14" t="s">
        <v>7</v>
      </c>
      <c r="H107" s="14">
        <v>5</v>
      </c>
      <c r="I107" s="12">
        <f t="shared" si="12"/>
        <v>0</v>
      </c>
      <c r="J107" s="12">
        <v>72</v>
      </c>
      <c r="K107" s="12">
        <f t="shared" si="13"/>
        <v>0</v>
      </c>
      <c r="L107" s="12">
        <v>0</v>
      </c>
      <c r="M107" s="12">
        <v>0</v>
      </c>
      <c r="N107" s="12">
        <v>0</v>
      </c>
      <c r="O107" s="11" t="s">
        <v>7</v>
      </c>
      <c r="P107" s="13" t="s">
        <v>7</v>
      </c>
      <c r="Q107" s="106">
        <f t="shared" si="8"/>
        <v>0</v>
      </c>
      <c r="R107">
        <f t="shared" si="9"/>
        <v>0</v>
      </c>
      <c r="S107" s="107">
        <f t="shared" si="10"/>
        <v>0</v>
      </c>
      <c r="T107">
        <f t="shared" si="11"/>
        <v>0</v>
      </c>
    </row>
    <row r="108" spans="1:20" ht="24" x14ac:dyDescent="0.25">
      <c r="A108" s="11" t="s">
        <v>206</v>
      </c>
      <c r="B108" s="11" t="s">
        <v>28</v>
      </c>
      <c r="C108" s="15" t="s">
        <v>207</v>
      </c>
      <c r="D108" s="13" t="s">
        <v>30</v>
      </c>
      <c r="E108" s="13">
        <v>294</v>
      </c>
      <c r="F108" s="93">
        <v>0</v>
      </c>
      <c r="G108" s="14" t="s">
        <v>7</v>
      </c>
      <c r="H108" s="14">
        <v>5</v>
      </c>
      <c r="I108" s="12">
        <f t="shared" si="12"/>
        <v>0</v>
      </c>
      <c r="J108" s="12">
        <v>72</v>
      </c>
      <c r="K108" s="12">
        <f t="shared" si="13"/>
        <v>0</v>
      </c>
      <c r="L108" s="12">
        <v>0</v>
      </c>
      <c r="M108" s="12">
        <v>0</v>
      </c>
      <c r="N108" s="12">
        <v>0</v>
      </c>
      <c r="O108" s="11" t="s">
        <v>7</v>
      </c>
      <c r="P108" s="13" t="s">
        <v>7</v>
      </c>
      <c r="Q108" s="106">
        <f t="shared" si="8"/>
        <v>0</v>
      </c>
      <c r="R108">
        <f t="shared" si="9"/>
        <v>0</v>
      </c>
      <c r="S108" s="107">
        <f t="shared" si="10"/>
        <v>0</v>
      </c>
      <c r="T108">
        <f t="shared" si="11"/>
        <v>0</v>
      </c>
    </row>
    <row r="109" spans="1:20" ht="15" x14ac:dyDescent="0.25">
      <c r="A109" s="11" t="s">
        <v>208</v>
      </c>
      <c r="B109" s="11" t="s">
        <v>28</v>
      </c>
      <c r="C109" s="15" t="s">
        <v>209</v>
      </c>
      <c r="D109" s="13" t="s">
        <v>30</v>
      </c>
      <c r="E109" s="13">
        <v>14</v>
      </c>
      <c r="F109" s="94">
        <v>0</v>
      </c>
      <c r="G109" s="14" t="s">
        <v>7</v>
      </c>
      <c r="H109" s="14">
        <v>5</v>
      </c>
      <c r="I109" s="12">
        <f t="shared" si="12"/>
        <v>0</v>
      </c>
      <c r="J109" s="12">
        <v>72</v>
      </c>
      <c r="K109" s="12">
        <f t="shared" si="13"/>
        <v>0</v>
      </c>
      <c r="L109" s="12">
        <v>0</v>
      </c>
      <c r="M109" s="12">
        <v>0</v>
      </c>
      <c r="N109" s="12">
        <v>0</v>
      </c>
      <c r="O109" s="11" t="s">
        <v>7</v>
      </c>
      <c r="P109" s="13" t="s">
        <v>7</v>
      </c>
      <c r="Q109" s="106">
        <f t="shared" si="8"/>
        <v>0</v>
      </c>
      <c r="R109">
        <f t="shared" si="9"/>
        <v>0</v>
      </c>
      <c r="S109" s="107">
        <f t="shared" si="10"/>
        <v>0</v>
      </c>
      <c r="T109">
        <f t="shared" si="11"/>
        <v>0</v>
      </c>
    </row>
    <row r="110" spans="1:20" ht="15" x14ac:dyDescent="0.25">
      <c r="A110" s="11" t="s">
        <v>210</v>
      </c>
      <c r="B110" s="11" t="s">
        <v>28</v>
      </c>
      <c r="C110" s="15" t="s">
        <v>211</v>
      </c>
      <c r="D110" s="13" t="s">
        <v>30</v>
      </c>
      <c r="E110" s="13">
        <v>294</v>
      </c>
      <c r="F110" s="95">
        <v>0</v>
      </c>
      <c r="G110" s="14" t="s">
        <v>7</v>
      </c>
      <c r="H110" s="14">
        <v>5</v>
      </c>
      <c r="I110" s="12">
        <f t="shared" si="12"/>
        <v>0</v>
      </c>
      <c r="J110" s="12">
        <v>72</v>
      </c>
      <c r="K110" s="12">
        <f t="shared" si="13"/>
        <v>0</v>
      </c>
      <c r="L110" s="12">
        <v>0</v>
      </c>
      <c r="M110" s="12">
        <v>0</v>
      </c>
      <c r="N110" s="12">
        <v>0</v>
      </c>
      <c r="O110" s="11" t="s">
        <v>7</v>
      </c>
      <c r="P110" s="13" t="s">
        <v>7</v>
      </c>
      <c r="Q110" s="106">
        <f t="shared" si="8"/>
        <v>0</v>
      </c>
      <c r="R110">
        <f t="shared" si="9"/>
        <v>0</v>
      </c>
      <c r="S110" s="107">
        <f t="shared" si="10"/>
        <v>0</v>
      </c>
      <c r="T110">
        <f t="shared" si="11"/>
        <v>0</v>
      </c>
    </row>
    <row r="111" spans="1:20" ht="15" x14ac:dyDescent="0.25">
      <c r="A111" s="11" t="s">
        <v>212</v>
      </c>
      <c r="B111" s="11" t="s">
        <v>28</v>
      </c>
      <c r="C111" s="15" t="s">
        <v>213</v>
      </c>
      <c r="D111" s="13" t="s">
        <v>30</v>
      </c>
      <c r="E111" s="13">
        <v>294</v>
      </c>
      <c r="F111" s="96">
        <v>0</v>
      </c>
      <c r="G111" s="14" t="s">
        <v>7</v>
      </c>
      <c r="H111" s="14">
        <v>5</v>
      </c>
      <c r="I111" s="12">
        <f t="shared" si="12"/>
        <v>0</v>
      </c>
      <c r="J111" s="12">
        <v>72</v>
      </c>
      <c r="K111" s="12">
        <f t="shared" si="13"/>
        <v>0</v>
      </c>
      <c r="L111" s="12">
        <v>0</v>
      </c>
      <c r="M111" s="12">
        <v>0</v>
      </c>
      <c r="N111" s="12">
        <v>0</v>
      </c>
      <c r="O111" s="11" t="s">
        <v>7</v>
      </c>
      <c r="P111" s="13" t="s">
        <v>7</v>
      </c>
      <c r="Q111" s="106">
        <f t="shared" si="8"/>
        <v>0</v>
      </c>
      <c r="R111">
        <f t="shared" si="9"/>
        <v>0</v>
      </c>
      <c r="S111" s="107">
        <f t="shared" si="10"/>
        <v>0</v>
      </c>
      <c r="T111">
        <f t="shared" si="11"/>
        <v>0</v>
      </c>
    </row>
    <row r="112" spans="1:20" ht="15" x14ac:dyDescent="0.25">
      <c r="A112" s="2" t="s">
        <v>7</v>
      </c>
      <c r="B112" s="2" t="s">
        <v>7</v>
      </c>
      <c r="C112" s="2" t="s">
        <v>7</v>
      </c>
      <c r="D112" s="2" t="s">
        <v>7</v>
      </c>
      <c r="E112" s="2" t="s">
        <v>7</v>
      </c>
      <c r="F112" s="2" t="s">
        <v>7</v>
      </c>
      <c r="G112" s="2" t="s">
        <v>7</v>
      </c>
      <c r="H112" s="2" t="s">
        <v>7</v>
      </c>
      <c r="I112" s="2" t="s">
        <v>7</v>
      </c>
      <c r="J112" s="2" t="s">
        <v>7</v>
      </c>
      <c r="K112" s="2" t="s">
        <v>7</v>
      </c>
      <c r="L112" s="2" t="s">
        <v>7</v>
      </c>
      <c r="M112" s="2" t="s">
        <v>7</v>
      </c>
      <c r="N112" s="2" t="s">
        <v>7</v>
      </c>
      <c r="O112" s="2" t="s">
        <v>7</v>
      </c>
      <c r="P112" s="2" t="s">
        <v>7</v>
      </c>
    </row>
    <row r="114" spans="1:16" ht="15" x14ac:dyDescent="0.25">
      <c r="A114" s="100" t="s">
        <v>218</v>
      </c>
      <c r="B114" s="100" t="s">
        <v>7</v>
      </c>
      <c r="C114" s="98"/>
      <c r="D114" s="98"/>
      <c r="N114" s="3" t="s">
        <v>214</v>
      </c>
      <c r="P114" s="6">
        <f>(K19+K21+K22+K23+K24+K25+K26+K27+K28+K29+K30+K31+K33+K35+K36+K37+K38+K39+K40+K41+K42+K43+K44+K45+K47+K49+K50+K55+K56+K58+K60+K61+K62+K63+K64+K65+K66+K67+K69+K71+K73+K74+K75+K76+K77+K79+K81+K82+K83+K84+K85+K87+K88+K89+K90+K91+K92+K93+K94+K96+K97+K98+K99+K100+K102+K103+K105+K106+K107+K108+K109+K110+K111)</f>
        <v>8630475.459999999</v>
      </c>
    </row>
    <row r="115" spans="1:16" ht="15" x14ac:dyDescent="0.25">
      <c r="A115" s="100" t="s">
        <v>219</v>
      </c>
      <c r="B115" s="100" t="s">
        <v>7</v>
      </c>
      <c r="C115" s="98"/>
      <c r="D115" s="98"/>
      <c r="N115" s="3" t="s">
        <v>215</v>
      </c>
      <c r="P115" s="6">
        <f>(K20+K32+K46+K48+K51+K59+K80+K95+K104)</f>
        <v>3013529.74</v>
      </c>
    </row>
    <row r="116" spans="1:16" ht="15" x14ac:dyDescent="0.25">
      <c r="N116" s="3" t="s">
        <v>216</v>
      </c>
      <c r="P116" s="6">
        <f>(K34+K52+K53+K54+K57+K68+K70+K72+K78+K86+K101)</f>
        <v>3301601.9600000004</v>
      </c>
    </row>
    <row r="117" spans="1:16" ht="15" x14ac:dyDescent="0.25">
      <c r="N117" s="3" t="s">
        <v>217</v>
      </c>
      <c r="P117" s="5">
        <f>(P115+P114+P116)</f>
        <v>14945607.16</v>
      </c>
    </row>
    <row r="118" spans="1:16" ht="15" x14ac:dyDescent="0.25">
      <c r="A118" s="98" t="s">
        <v>220</v>
      </c>
      <c r="B118" s="98"/>
      <c r="C118" s="98"/>
      <c r="D118" s="98"/>
    </row>
    <row r="119" spans="1:16" ht="15" x14ac:dyDescent="0.25">
      <c r="A119" s="103" t="s">
        <v>7</v>
      </c>
      <c r="B119" s="98"/>
      <c r="C119" s="98"/>
      <c r="D119" s="98"/>
      <c r="E119" s="98"/>
      <c r="F119" s="98"/>
      <c r="G119" s="98"/>
      <c r="H119" s="98"/>
      <c r="I119" s="98"/>
      <c r="J119" s="98"/>
      <c r="K119" s="98"/>
      <c r="L119" s="98"/>
      <c r="N119" s="100" t="s">
        <v>221</v>
      </c>
      <c r="O119" s="98"/>
      <c r="P119" s="1" t="s">
        <v>7</v>
      </c>
    </row>
    <row r="120" spans="1:16" ht="21.95" customHeight="1" x14ac:dyDescent="0.25">
      <c r="A120" s="98"/>
      <c r="B120" s="98"/>
      <c r="C120" s="98"/>
      <c r="D120" s="98"/>
      <c r="E120" s="98"/>
      <c r="F120" s="98"/>
      <c r="G120" s="98"/>
      <c r="H120" s="98"/>
      <c r="I120" s="98"/>
      <c r="J120" s="98"/>
      <c r="K120" s="98"/>
      <c r="L120" s="98"/>
      <c r="P120" s="7" t="s">
        <v>1</v>
      </c>
    </row>
    <row r="121" spans="1:16" ht="15" x14ac:dyDescent="0.25">
      <c r="A121" s="2" t="s">
        <v>7</v>
      </c>
      <c r="B121" s="2" t="s">
        <v>7</v>
      </c>
      <c r="C121" s="2" t="s">
        <v>7</v>
      </c>
      <c r="D121" s="2" t="s">
        <v>7</v>
      </c>
      <c r="E121" s="2" t="s">
        <v>7</v>
      </c>
      <c r="F121" s="2" t="s">
        <v>7</v>
      </c>
      <c r="G121" s="2" t="s">
        <v>7</v>
      </c>
      <c r="H121" s="2" t="s">
        <v>7</v>
      </c>
      <c r="I121" s="2" t="s">
        <v>7</v>
      </c>
      <c r="J121" s="2" t="s">
        <v>7</v>
      </c>
      <c r="K121" s="2" t="s">
        <v>7</v>
      </c>
      <c r="L121" s="2" t="s">
        <v>7</v>
      </c>
      <c r="M121" s="2" t="s">
        <v>7</v>
      </c>
      <c r="N121" s="2" t="s">
        <v>7</v>
      </c>
      <c r="O121" s="2" t="s">
        <v>7</v>
      </c>
      <c r="P121" s="2" t="s">
        <v>7</v>
      </c>
    </row>
    <row r="122" spans="1:16" ht="15" x14ac:dyDescent="0.25">
      <c r="A122" s="104" t="s">
        <v>226</v>
      </c>
      <c r="B122" s="98"/>
      <c r="C122" s="98"/>
      <c r="D122" s="98"/>
      <c r="E122" s="98"/>
      <c r="F122" s="98"/>
      <c r="G122" s="98"/>
      <c r="H122" s="98"/>
      <c r="I122" s="98"/>
      <c r="J122" s="98"/>
      <c r="K122" s="98"/>
      <c r="L122" s="98"/>
      <c r="M122" s="98"/>
      <c r="N122" s="98"/>
      <c r="O122" s="98"/>
      <c r="P122" s="98"/>
    </row>
    <row r="123" spans="1:16" ht="12.75" customHeight="1" x14ac:dyDescent="0.25">
      <c r="A123" s="98"/>
      <c r="B123" s="98"/>
      <c r="C123" s="98"/>
      <c r="D123" s="98"/>
      <c r="E123" s="98"/>
      <c r="F123" s="98"/>
      <c r="G123" s="98"/>
      <c r="H123" s="98"/>
      <c r="I123" s="98"/>
      <c r="J123" s="98"/>
      <c r="K123" s="98"/>
      <c r="L123" s="98"/>
      <c r="M123" s="98"/>
      <c r="N123" s="98"/>
      <c r="O123" s="98"/>
      <c r="P123" s="98"/>
    </row>
    <row r="124" spans="1:16" ht="12.75" customHeight="1" x14ac:dyDescent="0.25">
      <c r="A124" s="98"/>
      <c r="B124" s="98"/>
      <c r="C124" s="98"/>
      <c r="D124" s="98"/>
      <c r="E124" s="98"/>
      <c r="F124" s="98"/>
      <c r="G124" s="98"/>
      <c r="H124" s="98"/>
      <c r="I124" s="98"/>
      <c r="J124" s="98"/>
      <c r="K124" s="98"/>
      <c r="L124" s="98"/>
      <c r="M124" s="98"/>
      <c r="N124" s="98"/>
      <c r="O124" s="98"/>
      <c r="P124" s="98"/>
    </row>
  </sheetData>
  <mergeCells count="22">
    <mergeCell ref="A115:D115"/>
    <mergeCell ref="A118:D118"/>
    <mergeCell ref="A119:L120"/>
    <mergeCell ref="N119:O119"/>
    <mergeCell ref="A122:P124"/>
    <mergeCell ref="A11:P12"/>
    <mergeCell ref="A13:B13"/>
    <mergeCell ref="N17:P17"/>
    <mergeCell ref="A114:D114"/>
    <mergeCell ref="A7:C7"/>
    <mergeCell ref="A8:C8"/>
    <mergeCell ref="O3:P3"/>
    <mergeCell ref="O4:P4"/>
    <mergeCell ref="O5:P5"/>
    <mergeCell ref="O6:P6"/>
    <mergeCell ref="O7:P7"/>
    <mergeCell ref="O8:P8"/>
    <mergeCell ref="A2:P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2022-10-19T07:29:45Z</dcterms:created>
  <dcterms:modified xsi:type="dcterms:W3CDTF">2022-10-19T07:35:45Z</dcterms:modified>
</cp:coreProperties>
</file>