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CS\Downloads\"/>
    </mc:Choice>
  </mc:AlternateContent>
  <xr:revisionPtr revIDLastSave="0" documentId="13_ncr:1_{90476A85-4F3C-49A1-82B6-39385115DA97}" xr6:coauthVersionLast="47" xr6:coauthVersionMax="47" xr10:uidLastSave="{00000000-0000-0000-0000-000000000000}"/>
  <bookViews>
    <workbookView xWindow="0" yWindow="480" windowWidth="20610" windowHeight="11040" xr2:uid="{00000000-000D-0000-FFFF-FFFF00000000}"/>
  </bookViews>
  <sheets>
    <sheet name="Price Estimate"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S36" i="1" l="1"/>
  <c r="T42" i="1" l="1"/>
  <c r="T43" i="1"/>
  <c r="T44" i="1"/>
  <c r="T45" i="1"/>
  <c r="T46" i="1"/>
  <c r="T47" i="1"/>
  <c r="T48" i="1"/>
  <c r="T49" i="1"/>
  <c r="T50" i="1"/>
  <c r="T51" i="1"/>
  <c r="T52" i="1"/>
  <c r="T53" i="1"/>
  <c r="T54" i="1"/>
  <c r="T55" i="1"/>
  <c r="T56" i="1"/>
  <c r="T57" i="1"/>
  <c r="T58" i="1"/>
  <c r="T59" i="1"/>
  <c r="T60" i="1"/>
  <c r="T61" i="1"/>
  <c r="T62" i="1"/>
  <c r="T63" i="1"/>
  <c r="T64" i="1"/>
  <c r="T65" i="1"/>
  <c r="T66" i="1"/>
  <c r="T67" i="1"/>
  <c r="T68" i="1"/>
  <c r="T69" i="1"/>
  <c r="T70" i="1"/>
  <c r="T71" i="1"/>
  <c r="T72" i="1"/>
  <c r="T73" i="1"/>
  <c r="T74" i="1"/>
  <c r="T75" i="1"/>
  <c r="T76" i="1"/>
  <c r="T77" i="1"/>
  <c r="T33" i="1"/>
  <c r="T34" i="1"/>
  <c r="T35" i="1"/>
  <c r="T36" i="1"/>
  <c r="T37" i="1"/>
  <c r="T38" i="1"/>
  <c r="T39" i="1"/>
  <c r="T40" i="1"/>
  <c r="T41" i="1"/>
  <c r="T26" i="1"/>
  <c r="T27" i="1"/>
  <c r="T28" i="1"/>
  <c r="T29" i="1"/>
  <c r="T30" i="1"/>
  <c r="T31" i="1"/>
  <c r="T32" i="1"/>
  <c r="T20" i="1"/>
  <c r="T21" i="1"/>
  <c r="T22" i="1"/>
  <c r="T23" i="1"/>
  <c r="T24" i="1"/>
  <c r="T25" i="1"/>
  <c r="T19" i="1"/>
  <c r="S71" i="1"/>
  <c r="S72" i="1"/>
  <c r="S73" i="1"/>
  <c r="S74" i="1"/>
  <c r="S75" i="1"/>
  <c r="S76" i="1"/>
  <c r="S77" i="1"/>
  <c r="S37" i="1"/>
  <c r="S38" i="1"/>
  <c r="S39" i="1"/>
  <c r="S40" i="1"/>
  <c r="S41" i="1"/>
  <c r="S42" i="1"/>
  <c r="S43" i="1"/>
  <c r="S44" i="1"/>
  <c r="S45" i="1"/>
  <c r="S46" i="1"/>
  <c r="S47" i="1"/>
  <c r="S48" i="1"/>
  <c r="S49" i="1"/>
  <c r="S50" i="1"/>
  <c r="S51" i="1"/>
  <c r="S52" i="1"/>
  <c r="S53" i="1"/>
  <c r="S54" i="1"/>
  <c r="S55" i="1"/>
  <c r="S56" i="1"/>
  <c r="S57" i="1"/>
  <c r="S58" i="1"/>
  <c r="S59" i="1"/>
  <c r="S60" i="1"/>
  <c r="S61" i="1"/>
  <c r="S62" i="1"/>
  <c r="S63" i="1"/>
  <c r="S64" i="1"/>
  <c r="S65" i="1"/>
  <c r="S66" i="1"/>
  <c r="S67" i="1"/>
  <c r="S68" i="1"/>
  <c r="S69" i="1"/>
  <c r="S70" i="1"/>
  <c r="S30" i="1"/>
  <c r="S31" i="1"/>
  <c r="S32" i="1"/>
  <c r="S33" i="1"/>
  <c r="S34" i="1"/>
  <c r="S35" i="1"/>
  <c r="S27" i="1"/>
  <c r="S28" i="1"/>
  <c r="S29" i="1"/>
  <c r="S20" i="1"/>
  <c r="S21" i="1"/>
  <c r="S22" i="1"/>
  <c r="S23" i="1"/>
  <c r="S24" i="1"/>
  <c r="S25" i="1"/>
  <c r="S26" i="1"/>
  <c r="S19" i="1"/>
  <c r="R77" i="1"/>
  <c r="R66" i="1"/>
  <c r="R67" i="1"/>
  <c r="R68" i="1"/>
  <c r="R69" i="1"/>
  <c r="R70" i="1"/>
  <c r="R71" i="1"/>
  <c r="R72" i="1"/>
  <c r="R73" i="1"/>
  <c r="R74" i="1"/>
  <c r="R75" i="1"/>
  <c r="R76" i="1"/>
  <c r="R59" i="1"/>
  <c r="R60" i="1"/>
  <c r="R61" i="1"/>
  <c r="R62" i="1"/>
  <c r="R63" i="1"/>
  <c r="R64" i="1"/>
  <c r="R65" i="1"/>
  <c r="R48" i="1"/>
  <c r="R49" i="1"/>
  <c r="R50" i="1"/>
  <c r="R51" i="1"/>
  <c r="R52" i="1"/>
  <c r="R53" i="1"/>
  <c r="R54" i="1"/>
  <c r="R55" i="1"/>
  <c r="R56" i="1"/>
  <c r="R57" i="1"/>
  <c r="R58" i="1"/>
  <c r="R42" i="1"/>
  <c r="R43" i="1"/>
  <c r="R44" i="1"/>
  <c r="R45" i="1"/>
  <c r="R46" i="1"/>
  <c r="R47" i="1"/>
  <c r="R33" i="1"/>
  <c r="R34" i="1"/>
  <c r="R35" i="1"/>
  <c r="R36" i="1"/>
  <c r="R37" i="1"/>
  <c r="R38" i="1"/>
  <c r="R39" i="1"/>
  <c r="R40" i="1"/>
  <c r="R41" i="1"/>
  <c r="R27" i="1"/>
  <c r="R28" i="1"/>
  <c r="R29" i="1"/>
  <c r="R30" i="1"/>
  <c r="R31" i="1"/>
  <c r="R32" i="1"/>
  <c r="R20" i="1"/>
  <c r="R21" i="1"/>
  <c r="R22" i="1"/>
  <c r="R23" i="1"/>
  <c r="R24" i="1"/>
  <c r="R25" i="1"/>
  <c r="R26" i="1"/>
  <c r="R19" i="1"/>
  <c r="Q36" i="1"/>
  <c r="Q37" i="1"/>
  <c r="Q38" i="1"/>
  <c r="Q39" i="1"/>
  <c r="Q40" i="1"/>
  <c r="Q41" i="1"/>
  <c r="Q42" i="1"/>
  <c r="Q43" i="1"/>
  <c r="Q44" i="1"/>
  <c r="Q45" i="1"/>
  <c r="Q46" i="1"/>
  <c r="Q47" i="1"/>
  <c r="Q48" i="1"/>
  <c r="Q49" i="1"/>
  <c r="Q50" i="1"/>
  <c r="Q51" i="1"/>
  <c r="Q52" i="1"/>
  <c r="Q53" i="1"/>
  <c r="Q54" i="1"/>
  <c r="Q55" i="1"/>
  <c r="Q56" i="1"/>
  <c r="Q57" i="1"/>
  <c r="Q58" i="1"/>
  <c r="Q59" i="1"/>
  <c r="Q60" i="1"/>
  <c r="Q61" i="1"/>
  <c r="Q62" i="1"/>
  <c r="Q63" i="1"/>
  <c r="Q64" i="1"/>
  <c r="Q65" i="1"/>
  <c r="Q66" i="1"/>
  <c r="Q67" i="1"/>
  <c r="Q68" i="1"/>
  <c r="Q69" i="1"/>
  <c r="Q70" i="1"/>
  <c r="Q71" i="1"/>
  <c r="Q72" i="1"/>
  <c r="Q73" i="1"/>
  <c r="Q74" i="1"/>
  <c r="Q75" i="1"/>
  <c r="Q76" i="1"/>
  <c r="Q77" i="1"/>
  <c r="Q29" i="1"/>
  <c r="Q30" i="1"/>
  <c r="Q31" i="1"/>
  <c r="Q32" i="1"/>
  <c r="Q33" i="1"/>
  <c r="Q34" i="1"/>
  <c r="Q35" i="1"/>
  <c r="Q25" i="1"/>
  <c r="Q26" i="1"/>
  <c r="Q27" i="1"/>
  <c r="Q28" i="1"/>
  <c r="Q20" i="1"/>
  <c r="Q21" i="1"/>
  <c r="Q22" i="1"/>
  <c r="Q23" i="1"/>
  <c r="Q24" i="1"/>
  <c r="Q19" i="1"/>
  <c r="P82" i="1"/>
  <c r="P81" i="1"/>
  <c r="P83" i="1" s="1"/>
  <c r="P80" i="1"/>
  <c r="K77" i="1"/>
  <c r="I77" i="1"/>
  <c r="K76" i="1"/>
  <c r="I76" i="1"/>
  <c r="K75" i="1"/>
  <c r="I75" i="1"/>
  <c r="K74" i="1"/>
  <c r="I74" i="1"/>
  <c r="K73" i="1"/>
  <c r="I73" i="1"/>
  <c r="K72" i="1"/>
  <c r="I72" i="1"/>
  <c r="K71" i="1"/>
  <c r="I71" i="1"/>
  <c r="K70" i="1"/>
  <c r="I70" i="1"/>
  <c r="K69" i="1"/>
  <c r="I69" i="1"/>
  <c r="K68" i="1"/>
  <c r="I68" i="1"/>
  <c r="K67" i="1"/>
  <c r="I67" i="1"/>
  <c r="K66" i="1"/>
  <c r="I66" i="1"/>
  <c r="K65" i="1"/>
  <c r="I65" i="1"/>
  <c r="K64" i="1"/>
  <c r="I64" i="1"/>
  <c r="K63" i="1"/>
  <c r="I63" i="1"/>
  <c r="K62" i="1"/>
  <c r="I62" i="1"/>
  <c r="K61" i="1"/>
  <c r="I61" i="1"/>
  <c r="K60" i="1"/>
  <c r="I60" i="1"/>
  <c r="K59" i="1"/>
  <c r="I59" i="1"/>
  <c r="K58" i="1"/>
  <c r="I58" i="1"/>
  <c r="K57" i="1"/>
  <c r="I57" i="1"/>
  <c r="K56" i="1"/>
  <c r="I56" i="1"/>
  <c r="K55" i="1"/>
  <c r="I55" i="1"/>
  <c r="K54" i="1"/>
  <c r="I54" i="1"/>
  <c r="K53" i="1"/>
  <c r="I53" i="1"/>
  <c r="K52" i="1"/>
  <c r="I52" i="1"/>
  <c r="K51" i="1"/>
  <c r="I51" i="1"/>
  <c r="K50" i="1"/>
  <c r="I50" i="1"/>
  <c r="K49" i="1"/>
  <c r="I49" i="1"/>
  <c r="K48" i="1"/>
  <c r="I48" i="1"/>
  <c r="K47" i="1"/>
  <c r="I47" i="1"/>
  <c r="K46" i="1"/>
  <c r="I46" i="1"/>
  <c r="K45" i="1"/>
  <c r="I45" i="1"/>
  <c r="K44" i="1"/>
  <c r="I44" i="1"/>
  <c r="K43" i="1"/>
  <c r="I43" i="1"/>
  <c r="K42" i="1"/>
  <c r="I42" i="1"/>
  <c r="K41" i="1"/>
  <c r="I41" i="1"/>
  <c r="K40" i="1"/>
  <c r="I40" i="1"/>
  <c r="K39" i="1"/>
  <c r="I39" i="1"/>
  <c r="K38" i="1"/>
  <c r="I38" i="1"/>
  <c r="K37" i="1"/>
  <c r="I37" i="1"/>
  <c r="K36" i="1"/>
  <c r="I36" i="1"/>
  <c r="K35" i="1"/>
  <c r="I35" i="1"/>
  <c r="K34" i="1"/>
  <c r="I34" i="1"/>
  <c r="K33" i="1"/>
  <c r="I33" i="1"/>
  <c r="K32" i="1"/>
  <c r="I32" i="1"/>
  <c r="K31" i="1"/>
  <c r="I31" i="1"/>
  <c r="K30" i="1"/>
  <c r="I30" i="1"/>
  <c r="K29" i="1"/>
  <c r="I29" i="1"/>
  <c r="K28" i="1"/>
  <c r="I28" i="1"/>
  <c r="K27" i="1"/>
  <c r="I27" i="1"/>
  <c r="K26" i="1"/>
  <c r="I26" i="1"/>
  <c r="K25" i="1"/>
  <c r="I25" i="1"/>
  <c r="K24" i="1"/>
  <c r="I24" i="1"/>
  <c r="K23" i="1"/>
  <c r="I23" i="1"/>
  <c r="K22" i="1"/>
  <c r="I22" i="1"/>
  <c r="K21" i="1"/>
  <c r="I21" i="1"/>
  <c r="K20" i="1"/>
  <c r="I20" i="1"/>
  <c r="K19" i="1"/>
  <c r="I19" i="1"/>
</calcChain>
</file>

<file path=xl/sharedStrings.xml><?xml version="1.0" encoding="utf-8"?>
<sst xmlns="http://schemas.openxmlformats.org/spreadsheetml/2006/main" count="516" uniqueCount="151">
  <si>
    <t>Price Estimate</t>
  </si>
  <si>
    <t>Lavanya G</t>
  </si>
  <si>
    <t>CONNECTIVITY IT SOLUTIONS PVT LTD</t>
  </si>
  <si>
    <t>1877,1ST FLOOR,31ST CROSS,,10TH MAIN</t>
  </si>
  <si>
    <t>BANGALORE, KA-560070</t>
  </si>
  <si>
    <t>INDIA</t>
  </si>
  <si>
    <t>Ph no:+91 +91 80 26716555</t>
  </si>
  <si>
    <t/>
  </si>
  <si>
    <t>Price Estimate for planning and information purposes only and is not a binding offer from Cisco.</t>
  </si>
  <si>
    <r>
      <rPr>
        <b/>
        <sz val="9"/>
        <color indexed="8"/>
        <rFont val="Calibri"/>
      </rPr>
      <t>Date:</t>
    </r>
    <r>
      <rPr>
        <sz val="9"/>
        <color indexed="8"/>
        <rFont val="Calibri"/>
      </rPr>
      <t xml:space="preserve"> 13-Oct-2022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</si>
  <si>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</si>
  <si>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</si>
  <si>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</si>
  <si>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</si>
  <si>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</si>
  <si>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</si>
  <si>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</si>
  <si>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</si>
  <si>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</si>
  <si>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</si>
  <si>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</si>
  <si>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</si>
  <si>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</si>
  <si>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</si>
  <si>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</si>
  <si>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Success Track</t>
  </si>
  <si>
    <t>CX Level</t>
  </si>
  <si>
    <t>N9K-C93180YC-FX</t>
  </si>
  <si>
    <t>-</t>
  </si>
  <si>
    <t>Nexus 9300 with 48p 1/10/25G, 6p 40/100G, MACsec</t>
  </si>
  <si>
    <t>---</t>
  </si>
  <si>
    <t>CLOUD NETWORK</t>
  </si>
  <si>
    <t>CON-SNTP-N93YCFX</t>
  </si>
  <si>
    <t>SNTC-24X7X4 Nexus 9300 with 48p</t>
  </si>
  <si>
    <t>N/A</t>
  </si>
  <si>
    <t>MODE-NXOS</t>
  </si>
  <si>
    <t>Dummy PID for mode selection</t>
  </si>
  <si>
    <t>NXK-AF-PE</t>
  </si>
  <si>
    <t>Dummy PID for Airflow Selection Port-side Exhaust</t>
  </si>
  <si>
    <t>NXOS-9.3.4</t>
  </si>
  <si>
    <t>Nexus 9500, 9300, 3000 Base NX-OS Software Rel 9.3.4</t>
  </si>
  <si>
    <t>C1-SUBS-OPTOUT</t>
  </si>
  <si>
    <t>OPT OUT FOR "Default" DCN Subscription Selection</t>
  </si>
  <si>
    <t>NXK-ACC-KIT-1RU</t>
  </si>
  <si>
    <t>Nexus 3K/9K Fixed Accessory Kit,  1RU front and rear removal</t>
  </si>
  <si>
    <t>NXA-PAC-500W-PE</t>
  </si>
  <si>
    <t>Nexus NEBs AC 500W PSU -  Port Side Exhaust</t>
  </si>
  <si>
    <t>CAB-C13-C14-2M</t>
  </si>
  <si>
    <t>Power Cord Jumper, C13-C14 Connectors, 2 Meter Length</t>
  </si>
  <si>
    <t>NXA-FAN-30CFM-F</t>
  </si>
  <si>
    <t>Nexus Fan, 30CFM, port side exhaust airflow</t>
  </si>
  <si>
    <t>QSFP-H40G-CU4M</t>
  </si>
  <si>
    <t>40GBASE-CR4 Passive Copper Cable, 4m</t>
  </si>
  <si>
    <t>NXOS-AD-XF</t>
  </si>
  <si>
    <t>Yes</t>
  </si>
  <si>
    <t>NX-OS Advantage License for Nexus 9300 (10G+) Platforms</t>
  </si>
  <si>
    <t>CON-ECMU-N9SWADXF</t>
  </si>
  <si>
    <t>SWSS UPGRADES NX-OS Advantage Lice</t>
  </si>
  <si>
    <t>N9K-C93108TC-FX-24</t>
  </si>
  <si>
    <t>Nexus 9300-FX w/ 24p 100M/1/10GT &amp; 6p 40/100G</t>
  </si>
  <si>
    <t>CON-SNTP-N9KC931F</t>
  </si>
  <si>
    <t>SNTC-24X7X4 Limited orderability, Nexus 9K w/ 24p 10</t>
  </si>
  <si>
    <t>NXOS-9.3.2</t>
  </si>
  <si>
    <t>Nexus 9500, 9300, 3000 Base NX-OS Software Rel 9.3.2</t>
  </si>
  <si>
    <t>CAB-250V-10A-ID</t>
  </si>
  <si>
    <t>AC Power Cord - 250V, 10A , India</t>
  </si>
  <si>
    <t>CON-ECMU-N9SWESXF</t>
  </si>
  <si>
    <t>SWSS UPGRADES NX-OS Essentials license for Nexus 9300</t>
  </si>
  <si>
    <t>MS355-24X-HW</t>
  </si>
  <si>
    <t>Meraki MS355-L3 Stck Cld-Mngd 24GE, 8xmG UPOE Switch</t>
  </si>
  <si>
    <t>LIC-MS355-24X-3YR</t>
  </si>
  <si>
    <t>Meraki MS355-24X Enterprise License and Support, 3 Year</t>
  </si>
  <si>
    <t>INTEGRATED SECURE OPERATIONS</t>
  </si>
  <si>
    <t>MA-PWR-CORD-IN</t>
  </si>
  <si>
    <t>Meraki AC Power Cord for MX and MS (India Plug)</t>
  </si>
  <si>
    <t>MA-PWR-1025WAC</t>
  </si>
  <si>
    <t>Meraki 1025WAC PSU</t>
  </si>
  <si>
    <t>MS250-48FP-HW</t>
  </si>
  <si>
    <t>Meraki MS250-48FP L3 Stck Cld-Mngd 48x GigE 740W PoE Switch</t>
  </si>
  <si>
    <t>LIC-MS250-48FP-3YR</t>
  </si>
  <si>
    <t>Meraki MS250-48FP Enterprise License and Support, 3YR</t>
  </si>
  <si>
    <t>MS250-48-HW</t>
  </si>
  <si>
    <t>Meraki MS250-48 L3 Stck Cld-Mngd 48x GigE Switch</t>
  </si>
  <si>
    <t>LIC-MS250-48-3YR</t>
  </si>
  <si>
    <t>Meraki MS250-48 Enterprise License and Support, 3YR</t>
  </si>
  <si>
    <t>MA-PWR-250WAC</t>
  </si>
  <si>
    <t>Meraki 250WAC PSU</t>
  </si>
  <si>
    <t>C9300L-24T-4X-A</t>
  </si>
  <si>
    <t>Catalyst 9300L 24p data, Network Advantage ,4x10G Uplink</t>
  </si>
  <si>
    <t>CAMPUS NETWORK</t>
  </si>
  <si>
    <t>CON-SNTP-C00L2XAL</t>
  </si>
  <si>
    <t>SNTC-24X7X4 Catalyst 9300L 24p data, Network Advanta</t>
  </si>
  <si>
    <t>C9300L-NW-A-24</t>
  </si>
  <si>
    <t>C9300L Network Advantage, 24-port license</t>
  </si>
  <si>
    <t>PWR-C1-BLANK</t>
  </si>
  <si>
    <t>Config 1 Power Supply Blank</t>
  </si>
  <si>
    <t>C9300L-STACK-BLANK</t>
  </si>
  <si>
    <t>Catalyst 9300L Blank Stack Module</t>
  </si>
  <si>
    <t>TE-C9K-SW</t>
  </si>
  <si>
    <t>TE agent for IOSXE on C9K</t>
  </si>
  <si>
    <t>FAN-T2</t>
  </si>
  <si>
    <t>Cisco Type 2 Fan Module</t>
  </si>
  <si>
    <t>PWR-C1-350WAC-P</t>
  </si>
  <si>
    <t>350W AC 80+ platinum Config 1 Power Supply</t>
  </si>
  <si>
    <t>C9300L-SPS-NONE</t>
  </si>
  <si>
    <t>No Secondary Power Supply Selected</t>
  </si>
  <si>
    <t>CAB-TA-IN</t>
  </si>
  <si>
    <t>India AC Type A Power Cable</t>
  </si>
  <si>
    <t>C9300L-SSD-NONE</t>
  </si>
  <si>
    <t>No SSD Card Selected</t>
  </si>
  <si>
    <t>C9300L-DNA-A-24</t>
  </si>
  <si>
    <t>C9300L Cisco DNA Advantage, 24-port Term Licenses</t>
  </si>
  <si>
    <t>C9300L-DNA-A-24-3Y</t>
  </si>
  <si>
    <t>C9300L Cisco DNA Advantage, 24-port, 3 Year Term license</t>
  </si>
  <si>
    <t>TE-EMBEDDED-T</t>
  </si>
  <si>
    <t>Cisco ThousandEyes Enterprise Agent IBN Embedded</t>
  </si>
  <si>
    <t>TE-EMBEDDED-T-3Y</t>
  </si>
  <si>
    <t>ThousandEyes - Enterprise Agents</t>
  </si>
  <si>
    <t>PI-LFAS-T</t>
  </si>
  <si>
    <t>Prime Infrastructure Lifecycle &amp; Assurance Term - Smart Lic</t>
  </si>
  <si>
    <t>PI-LFAS-AP-T-3Y</t>
  </si>
  <si>
    <t>PI Dev Lic for Lifecycle &amp; Assurance Term 3Y</t>
  </si>
  <si>
    <t>D-DNAS-EXT-S-T</t>
  </si>
  <si>
    <t>Cisco DNA Spaces Extend Term License for Catalyst Switches</t>
  </si>
  <si>
    <t>D-DNAS-EXT-S-3Y</t>
  </si>
  <si>
    <t>Cisco DNA Spaces Extend for Catalyst Switching - 3Year</t>
  </si>
  <si>
    <t>NETWORK-PNP-LIC</t>
  </si>
  <si>
    <t>Network Plug-n-Play Connect for zero-touch device deployment</t>
  </si>
  <si>
    <t>S9300LUK9-176</t>
  </si>
  <si>
    <t>Cisco Catalyst 9300L XE 17.6 UNIVERSAL</t>
  </si>
  <si>
    <t>MA-SFP-10GB-SR</t>
  </si>
  <si>
    <t>Meraki 10G Base SR Multi-Mode</t>
  </si>
  <si>
    <t>SFP-10G-SR-S=</t>
  </si>
  <si>
    <t>10GBASE-SR SFP Module, Enterprise-Class</t>
  </si>
  <si>
    <t>Product Total</t>
  </si>
  <si>
    <t>Service Total :</t>
  </si>
  <si>
    <t>Subscription Total</t>
  </si>
  <si>
    <t>Total Price:</t>
  </si>
  <si>
    <r>
      <rPr>
        <b/>
        <sz val="9"/>
        <color indexed="8"/>
        <rFont val="Calibri"/>
      </rPr>
      <t>Valid through:</t>
    </r>
    <r>
      <rPr>
        <sz val="9"/>
        <color indexed="8"/>
        <rFont val="Calibri"/>
      </rPr>
      <t xml:space="preserve">  </t>
    </r>
  </si>
  <si>
    <r>
      <rPr>
        <b/>
        <sz val="9"/>
        <color indexed="8"/>
        <rFont val="Calibri"/>
      </rPr>
      <t>FOB Point:</t>
    </r>
    <r>
      <rPr>
        <sz val="9"/>
        <color indexed="8"/>
        <rFont val="Calibri"/>
      </rPr>
      <t xml:space="preserve">         None</t>
    </r>
  </si>
  <si>
    <t>Notes</t>
  </si>
  <si>
    <t>Signed:</t>
  </si>
  <si>
    <t>Estimate ID:</t>
  </si>
  <si>
    <t>QF140128310FF</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</si>
  <si>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</si>
  <si>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</si>
  <si>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</si>
  <si>
    <t>Total with DNF</t>
  </si>
  <si>
    <t>Disti margi @1.5%</t>
  </si>
  <si>
    <t>unit price</t>
  </si>
  <si>
    <t>Tatal income price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</si>
</sst>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0.0"/>
  </numFmts>
  <fonts count="58" x14ac:knownFonts="1">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8"/>
      <color indexed="8"/>
      <name val="Calibri"/>
    </font>
    <font>
      <sz val="7"/>
      <color indexed="8"/>
      <name val="Helvetica"/>
    </font>
    <font>
      <b/>
      <sz val="9"/>
      <color indexed="8"/>
      <name val="Helvetica"/>
    </font>
    <font>
      <b/>
      <sz val="9"/>
      <color indexed="8"/>
      <name val="Calibri"/>
    </font>
    <font>
      <sz val="9"/>
      <color indexed="8"/>
      <name val="Calibri"/>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s>
  <fills count="3">
    <fill>
      <patternFill patternType="none"/>
    </fill>
    <fill>
      <patternFill patternType="gray125"/>
    </fill>
    <fill>
      <patternFill patternType="solid">
        <fgColor indexed="55"/>
      </patternFill>
    </fill>
  </fills>
  <borders count="5">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s>
  <cellStyleXfs count="1">
    <xf numFmtId="0" fontId="0" fillId="0" borderId="0"/>
  </cellStyleXfs>
  <cellXfs count="70">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5" fillId="0" borderId="0" xfId="0" applyFont="1" applyAlignment="1">
      <alignment horizontal="right" vertical="center"/>
    </xf>
    <xf numFmtId="4" fontId="6" fillId="0" borderId="0" xfId="0" applyNumberFormat="1" applyFont="1" applyAlignment="1">
      <alignment horizontal="right" vertical="center"/>
    </xf>
    <xf numFmtId="4" fontId="7" fillId="0" borderId="0" xfId="0" applyNumberFormat="1" applyFont="1" applyAlignment="1">
      <alignment horizontal="right" vertical="center"/>
    </xf>
    <xf numFmtId="0" fontId="8" fillId="0" borderId="0" xfId="0" applyFont="1" applyAlignment="1">
      <alignment horizontal="center" vertical="center"/>
    </xf>
    <xf numFmtId="0" fontId="9" fillId="2" borderId="3" xfId="0" applyFont="1" applyFill="1" applyBorder="1" applyAlignment="1">
      <alignment horizontal="left" vertical="center" wrapText="1"/>
    </xf>
    <xf numFmtId="0" fontId="9" fillId="2" borderId="3" xfId="0" applyFont="1" applyFill="1" applyBorder="1" applyAlignment="1">
      <alignment horizontal="right" vertical="center" wrapText="1"/>
    </xf>
    <xf numFmtId="0" fontId="9" fillId="2" borderId="3" xfId="0" applyFont="1" applyFill="1" applyBorder="1" applyAlignment="1">
      <alignment horizontal="center" vertical="center" wrapText="1"/>
    </xf>
    <xf numFmtId="0" fontId="10" fillId="0" borderId="3" xfId="0" applyFont="1" applyBorder="1" applyAlignment="1">
      <alignment horizontal="left" vertical="center" wrapText="1"/>
    </xf>
    <xf numFmtId="4" fontId="10" fillId="0" borderId="3" xfId="0" applyNumberFormat="1" applyFont="1" applyBorder="1" applyAlignment="1">
      <alignment horizontal="right" vertical="center" wrapText="1"/>
    </xf>
    <xf numFmtId="0" fontId="10" fillId="0" borderId="3" xfId="0" applyFont="1" applyBorder="1" applyAlignment="1">
      <alignment horizontal="center" vertical="center" wrapText="1"/>
    </xf>
    <xf numFmtId="1" fontId="10" fillId="0" borderId="3" xfId="0" applyNumberFormat="1" applyFont="1" applyBorder="1" applyAlignment="1">
      <alignment horizontal="center" vertical="center" wrapText="1"/>
    </xf>
    <xf numFmtId="0" fontId="10" fillId="0" borderId="3" xfId="0" applyFont="1" applyBorder="1" applyAlignment="1">
      <alignment horizontal="left" vertical="top" wrapText="1"/>
    </xf>
    <xf numFmtId="0" fontId="13" fillId="0" borderId="3" xfId="0" applyFont="1" applyBorder="1" applyAlignment="1">
      <alignment horizontal="left" vertical="top" wrapText="1"/>
    </xf>
    <xf numFmtId="4" fontId="16" fillId="0" borderId="3" xfId="0" applyNumberFormat="1" applyFont="1" applyBorder="1" applyAlignment="1">
      <alignment horizontal="right" vertical="center" wrapText="1"/>
    </xf>
    <xf numFmtId="4" fontId="17" fillId="0" borderId="3" xfId="0" applyNumberFormat="1" applyFont="1" applyBorder="1" applyAlignment="1">
      <alignment horizontal="right" vertical="center" wrapText="1"/>
    </xf>
    <xf numFmtId="4" fontId="18" fillId="0" borderId="3" xfId="0" applyNumberFormat="1" applyFont="1" applyBorder="1" applyAlignment="1">
      <alignment horizontal="right" vertical="center" wrapText="1"/>
    </xf>
    <xf numFmtId="4" fontId="19" fillId="0" borderId="3" xfId="0" applyNumberFormat="1" applyFont="1" applyBorder="1" applyAlignment="1">
      <alignment horizontal="right" vertical="center" wrapText="1"/>
    </xf>
    <xf numFmtId="4" fontId="20" fillId="0" borderId="3" xfId="0" applyNumberFormat="1" applyFont="1" applyBorder="1" applyAlignment="1">
      <alignment horizontal="right" vertical="center" wrapText="1"/>
    </xf>
    <xf numFmtId="4" fontId="21" fillId="0" borderId="3" xfId="0" applyNumberFormat="1" applyFont="1" applyBorder="1" applyAlignment="1">
      <alignment horizontal="right" vertical="center" wrapText="1"/>
    </xf>
    <xf numFmtId="4" fontId="22" fillId="0" borderId="3" xfId="0" applyNumberFormat="1" applyFont="1" applyBorder="1" applyAlignment="1">
      <alignment horizontal="right" vertical="center" wrapText="1"/>
    </xf>
    <xf numFmtId="4" fontId="23" fillId="0" borderId="3" xfId="0" applyNumberFormat="1" applyFont="1" applyBorder="1" applyAlignment="1">
      <alignment horizontal="right" vertical="center" wrapText="1"/>
    </xf>
    <xf numFmtId="4" fontId="24" fillId="0" borderId="3" xfId="0" applyNumberFormat="1" applyFont="1" applyBorder="1" applyAlignment="1">
      <alignment horizontal="right" vertical="center" wrapText="1"/>
    </xf>
    <xf numFmtId="4" fontId="25" fillId="0" borderId="3" xfId="0" applyNumberFormat="1" applyFont="1" applyBorder="1" applyAlignment="1">
      <alignment horizontal="right" vertical="center" wrapText="1"/>
    </xf>
    <xf numFmtId="4" fontId="26" fillId="0" borderId="3" xfId="0" applyNumberFormat="1" applyFont="1" applyBorder="1" applyAlignment="1">
      <alignment horizontal="right" vertical="center" wrapText="1"/>
    </xf>
    <xf numFmtId="4" fontId="27" fillId="0" borderId="3" xfId="0" applyNumberFormat="1" applyFont="1" applyBorder="1" applyAlignment="1">
      <alignment horizontal="right" vertical="center" wrapText="1"/>
    </xf>
    <xf numFmtId="4" fontId="28" fillId="0" borderId="3" xfId="0" applyNumberFormat="1" applyFont="1" applyBorder="1" applyAlignment="1">
      <alignment horizontal="right" vertical="center" wrapText="1"/>
    </xf>
    <xf numFmtId="4" fontId="29" fillId="0" borderId="3" xfId="0" applyNumberFormat="1" applyFont="1" applyBorder="1" applyAlignment="1">
      <alignment horizontal="right" vertical="center" wrapText="1"/>
    </xf>
    <xf numFmtId="4" fontId="30" fillId="0" borderId="3" xfId="0" applyNumberFormat="1" applyFont="1" applyBorder="1" applyAlignment="1">
      <alignment horizontal="right" vertical="center" wrapText="1"/>
    </xf>
    <xf numFmtId="4" fontId="31" fillId="0" borderId="3" xfId="0" applyNumberFormat="1" applyFont="1" applyBorder="1" applyAlignment="1">
      <alignment horizontal="right" vertical="center" wrapText="1"/>
    </xf>
    <xf numFmtId="4" fontId="32" fillId="0" borderId="3" xfId="0" applyNumberFormat="1" applyFont="1" applyBorder="1" applyAlignment="1">
      <alignment horizontal="right" vertical="center" wrapText="1"/>
    </xf>
    <xf numFmtId="4" fontId="33" fillId="0" borderId="3" xfId="0" applyNumberFormat="1" applyFont="1" applyBorder="1" applyAlignment="1">
      <alignment horizontal="right" vertical="center" wrapText="1"/>
    </xf>
    <xf numFmtId="4" fontId="34" fillId="0" borderId="3" xfId="0" applyNumberFormat="1" applyFont="1" applyBorder="1" applyAlignment="1">
      <alignment horizontal="right" vertical="center" wrapText="1"/>
    </xf>
    <xf numFmtId="4" fontId="35" fillId="0" borderId="3" xfId="0" applyNumberFormat="1" applyFont="1" applyBorder="1" applyAlignment="1">
      <alignment horizontal="right" vertical="center" wrapText="1"/>
    </xf>
    <xf numFmtId="4" fontId="36" fillId="0" borderId="3" xfId="0" applyNumberFormat="1" applyFont="1" applyBorder="1" applyAlignment="1">
      <alignment horizontal="right" vertical="center" wrapText="1"/>
    </xf>
    <xf numFmtId="4" fontId="37" fillId="0" borderId="3" xfId="0" applyNumberFormat="1" applyFont="1" applyBorder="1" applyAlignment="1">
      <alignment horizontal="right" vertical="center" wrapText="1"/>
    </xf>
    <xf numFmtId="4" fontId="38" fillId="0" borderId="3" xfId="0" applyNumberFormat="1" applyFont="1" applyBorder="1" applyAlignment="1">
      <alignment horizontal="right" vertical="center" wrapText="1"/>
    </xf>
    <xf numFmtId="4" fontId="39" fillId="0" borderId="3" xfId="0" applyNumberFormat="1" applyFont="1" applyBorder="1" applyAlignment="1">
      <alignment horizontal="right" vertical="center" wrapText="1"/>
    </xf>
    <xf numFmtId="4" fontId="40" fillId="0" borderId="3" xfId="0" applyNumberFormat="1" applyFont="1" applyBorder="1" applyAlignment="1">
      <alignment horizontal="right" vertical="center" wrapText="1"/>
    </xf>
    <xf numFmtId="4" fontId="41" fillId="0" borderId="3" xfId="0" applyNumberFormat="1" applyFont="1" applyBorder="1" applyAlignment="1">
      <alignment horizontal="right" vertical="center" wrapText="1"/>
    </xf>
    <xf numFmtId="4" fontId="42" fillId="0" borderId="3" xfId="0" applyNumberFormat="1" applyFont="1" applyBorder="1" applyAlignment="1">
      <alignment horizontal="right" vertical="center" wrapText="1"/>
    </xf>
    <xf numFmtId="4" fontId="43" fillId="0" borderId="3" xfId="0" applyNumberFormat="1" applyFont="1" applyBorder="1" applyAlignment="1">
      <alignment horizontal="right" vertical="center" wrapText="1"/>
    </xf>
    <xf numFmtId="4" fontId="44" fillId="0" borderId="3" xfId="0" applyNumberFormat="1" applyFont="1" applyBorder="1" applyAlignment="1">
      <alignment horizontal="right" vertical="center" wrapText="1"/>
    </xf>
    <xf numFmtId="4" fontId="45" fillId="0" borderId="3" xfId="0" applyNumberFormat="1" applyFont="1" applyBorder="1" applyAlignment="1">
      <alignment horizontal="right" vertical="center" wrapText="1"/>
    </xf>
    <xf numFmtId="4" fontId="46" fillId="0" borderId="3" xfId="0" applyNumberFormat="1" applyFont="1" applyBorder="1" applyAlignment="1">
      <alignment horizontal="right" vertical="center" wrapText="1"/>
    </xf>
    <xf numFmtId="4" fontId="47" fillId="0" borderId="3" xfId="0" applyNumberFormat="1" applyFont="1" applyBorder="1" applyAlignment="1">
      <alignment horizontal="right" vertical="center" wrapText="1"/>
    </xf>
    <xf numFmtId="4" fontId="48" fillId="0" borderId="3" xfId="0" applyNumberFormat="1" applyFont="1" applyBorder="1" applyAlignment="1">
      <alignment horizontal="right" vertical="center" wrapText="1"/>
    </xf>
    <xf numFmtId="4" fontId="49" fillId="0" borderId="3" xfId="0" applyNumberFormat="1" applyFont="1" applyBorder="1" applyAlignment="1">
      <alignment horizontal="right" vertical="center" wrapText="1"/>
    </xf>
    <xf numFmtId="4" fontId="50" fillId="0" borderId="3" xfId="0" applyNumberFormat="1" applyFont="1" applyBorder="1" applyAlignment="1">
      <alignment horizontal="right" vertical="center" wrapText="1"/>
    </xf>
    <xf numFmtId="4" fontId="51" fillId="0" borderId="3" xfId="0" applyNumberFormat="1" applyFont="1" applyBorder="1" applyAlignment="1">
      <alignment horizontal="right" vertical="center" wrapText="1"/>
    </xf>
    <xf numFmtId="4" fontId="52" fillId="0" borderId="3" xfId="0" applyNumberFormat="1" applyFont="1" applyBorder="1" applyAlignment="1">
      <alignment horizontal="right" vertical="center" wrapText="1"/>
    </xf>
    <xf numFmtId="4" fontId="53" fillId="0" borderId="3" xfId="0" applyNumberFormat="1" applyFont="1" applyBorder="1" applyAlignment="1">
      <alignment horizontal="right" vertical="center" wrapText="1"/>
    </xf>
    <xf numFmtId="4" fontId="54" fillId="0" borderId="3" xfId="0" applyNumberFormat="1" applyFont="1" applyBorder="1" applyAlignment="1">
      <alignment horizontal="right" vertical="center" wrapText="1"/>
    </xf>
    <xf numFmtId="4" fontId="55" fillId="0" borderId="3" xfId="0" applyNumberFormat="1" applyFont="1" applyBorder="1" applyAlignment="1">
      <alignment horizontal="right" vertical="center" wrapText="1"/>
    </xf>
    <xf numFmtId="4" fontId="56" fillId="0" borderId="3" xfId="0" applyNumberFormat="1" applyFont="1" applyBorder="1" applyAlignment="1">
      <alignment horizontal="right" vertical="center" wrapText="1"/>
    </xf>
    <xf numFmtId="4" fontId="57" fillId="0" borderId="3" xfId="0" applyNumberFormat="1" applyFont="1" applyBorder="1" applyAlignment="1">
      <alignment horizontal="right" vertical="center" wrapText="1"/>
    </xf>
    <xf numFmtId="0" fontId="1" fillId="0" borderId="0" xfId="0" applyFont="1" applyAlignment="1">
      <alignment horizontal="center" vertical="center"/>
    </xf>
    <xf numFmtId="0" fontId="0" fillId="0" borderId="0" xfId="0"/>
    <xf numFmtId="0" fontId="4" fillId="0" borderId="0" xfId="0" applyFont="1" applyAlignment="1">
      <alignment horizontal="left" vertical="center" wrapText="1"/>
    </xf>
    <xf numFmtId="0" fontId="3" fillId="0" borderId="0" xfId="0" applyFont="1" applyAlignment="1">
      <alignment horizontal="left" vertical="center"/>
    </xf>
    <xf numFmtId="0" fontId="2" fillId="0" borderId="0" xfId="0" applyFont="1" applyAlignment="1">
      <alignment horizontal="center" vertical="center" wrapText="1"/>
    </xf>
    <xf numFmtId="0" fontId="5" fillId="0" borderId="0" xfId="0" applyFont="1" applyAlignment="1">
      <alignment horizontal="right" vertical="center"/>
    </xf>
    <xf numFmtId="0" fontId="11" fillId="0" borderId="0" xfId="0" applyFont="1" applyAlignment="1">
      <alignment horizontal="left" vertical="top" wrapText="1"/>
    </xf>
    <xf numFmtId="0" fontId="12" fillId="0" borderId="0" xfId="0" applyFont="1" applyAlignment="1">
      <alignment horizontal="left" vertical="center" wrapText="1"/>
    </xf>
    <xf numFmtId="0" fontId="3" fillId="2" borderId="4" xfId="0" applyFont="1" applyFill="1" applyBorder="1" applyAlignment="1">
      <alignment horizontal="right" vertical="center" wrapText="1"/>
    </xf>
    <xf numFmtId="165" fontId="0" fillId="0" borderId="0" xfId="0" applyNumberFormat="1"/>
    <xf numFmtId="0"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T90"/>
  <sheetViews>
    <sheetView showGridLines="0" tabSelected="1" topLeftCell="J23" workbookViewId="0">
      <selection activeCell="S36" sqref="S36"/>
    </sheetView>
  </sheetViews>
  <sheetFormatPr defaultColWidth="14.85546875" defaultRowHeight="12.75" customHeight="1" x14ac:dyDescent="0.25"/>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1" width="13.7109375" customWidth="1"/>
    <col min="12" max="14" width="18.42578125" customWidth="1"/>
    <col min="15" max="15" width="23.42578125" customWidth="1"/>
    <col min="16" max="16" width="9.7109375" customWidth="1"/>
  </cols>
  <sheetData>
    <row r="2" spans="1:16" ht="20.45" customHeight="1" x14ac:dyDescent="0.25">
      <c r="A2" s="59" t="s">
        <v>0</v>
      </c>
      <c r="B2" s="60"/>
      <c r="C2" s="60"/>
      <c r="D2" s="60"/>
      <c r="E2" s="60"/>
      <c r="F2" s="60"/>
      <c r="G2" s="60"/>
      <c r="H2" s="60"/>
      <c r="I2" s="60"/>
      <c r="J2" s="60"/>
      <c r="K2" s="60"/>
      <c r="L2" s="60"/>
      <c r="M2" s="60"/>
      <c r="N2" s="60"/>
      <c r="O2" s="60"/>
      <c r="P2" s="60"/>
    </row>
    <row r="3" spans="1:16" ht="15" x14ac:dyDescent="0.25">
      <c r="A3" s="61" t="s">
        <v>1</v>
      </c>
      <c r="B3" s="60"/>
      <c r="C3" s="60"/>
      <c r="O3" s="62" t="s">
        <v>7</v>
      </c>
      <c r="P3" s="60"/>
    </row>
    <row r="4" spans="1:16" ht="15" x14ac:dyDescent="0.25">
      <c r="A4" s="61" t="s">
        <v>2</v>
      </c>
      <c r="B4" s="60"/>
      <c r="C4" s="60"/>
      <c r="O4" s="61" t="s">
        <v>7</v>
      </c>
      <c r="P4" s="60"/>
    </row>
    <row r="5" spans="1:16" ht="15" x14ac:dyDescent="0.25">
      <c r="A5" s="61" t="s">
        <v>3</v>
      </c>
      <c r="B5" s="60"/>
      <c r="C5" s="60"/>
      <c r="O5" s="61" t="s">
        <v>7</v>
      </c>
      <c r="P5" s="60"/>
    </row>
    <row r="6" spans="1:16" ht="15" x14ac:dyDescent="0.25">
      <c r="A6" s="61" t="s">
        <v>4</v>
      </c>
      <c r="B6" s="60"/>
      <c r="C6" s="60"/>
      <c r="O6" s="61" t="s">
        <v>5</v>
      </c>
      <c r="P6" s="60"/>
    </row>
    <row r="7" spans="1:16" ht="15" x14ac:dyDescent="0.25">
      <c r="A7" s="61" t="s">
        <v>5</v>
      </c>
      <c r="B7" s="60"/>
      <c r="C7" s="60"/>
      <c r="O7" s="60"/>
      <c r="P7" s="60"/>
    </row>
    <row r="8" spans="1:16" ht="15" x14ac:dyDescent="0.25">
      <c r="A8" s="61" t="s">
        <v>6</v>
      </c>
      <c r="B8" s="60"/>
      <c r="C8" s="60"/>
      <c r="O8" s="60"/>
      <c r="P8" s="60"/>
    </row>
    <row r="10" spans="1:16" ht="15" x14ac:dyDescent="0.25">
      <c r="A10" s="2" t="s">
        <v>7</v>
      </c>
      <c r="B10" s="2" t="s">
        <v>7</v>
      </c>
      <c r="C10" s="2" t="s">
        <v>7</v>
      </c>
      <c r="D10" s="2" t="s">
        <v>7</v>
      </c>
      <c r="E10" s="2" t="s">
        <v>7</v>
      </c>
      <c r="F10" s="2" t="s">
        <v>7</v>
      </c>
      <c r="G10" s="2" t="s">
        <v>7</v>
      </c>
      <c r="H10" s="2" t="s">
        <v>7</v>
      </c>
      <c r="I10" s="2" t="s">
        <v>7</v>
      </c>
      <c r="J10" s="2" t="s">
        <v>7</v>
      </c>
      <c r="K10" s="2" t="s">
        <v>7</v>
      </c>
      <c r="L10" s="2" t="s">
        <v>7</v>
      </c>
      <c r="M10" s="2" t="s">
        <v>7</v>
      </c>
      <c r="N10" s="2" t="s">
        <v>7</v>
      </c>
      <c r="O10" s="2" t="s">
        <v>7</v>
      </c>
      <c r="P10" s="2" t="s">
        <v>7</v>
      </c>
    </row>
    <row r="11" spans="1:16" ht="15" x14ac:dyDescent="0.25">
      <c r="A11" s="63" t="s">
        <v>8</v>
      </c>
      <c r="B11" s="60"/>
      <c r="C11" s="60"/>
      <c r="D11" s="60"/>
      <c r="E11" s="60"/>
      <c r="F11" s="60"/>
      <c r="G11" s="60"/>
      <c r="H11" s="60"/>
      <c r="I11" s="60"/>
      <c r="J11" s="60"/>
      <c r="K11" s="60"/>
      <c r="L11" s="60"/>
      <c r="M11" s="60"/>
      <c r="N11" s="60"/>
      <c r="O11" s="60"/>
      <c r="P11" s="60"/>
    </row>
    <row r="12" spans="1:16" ht="12.75" customHeight="1" x14ac:dyDescent="0.25">
      <c r="A12" s="60"/>
      <c r="B12" s="60"/>
      <c r="C12" s="60"/>
      <c r="D12" s="60"/>
      <c r="E12" s="60"/>
      <c r="F12" s="60"/>
      <c r="G12" s="60"/>
      <c r="H12" s="60"/>
      <c r="I12" s="60"/>
      <c r="J12" s="60"/>
      <c r="K12" s="60"/>
      <c r="L12" s="60"/>
      <c r="M12" s="60"/>
      <c r="N12" s="60"/>
      <c r="O12" s="60"/>
      <c r="P12" s="60"/>
    </row>
    <row r="13" spans="1:16" ht="15" x14ac:dyDescent="0.25">
      <c r="A13" s="62" t="s">
        <v>9</v>
      </c>
      <c r="B13" s="60"/>
      <c r="N13" s="3" t="s">
        <v>142</v>
      </c>
      <c r="P13" s="4" t="s">
        <v>143</v>
      </c>
    </row>
    <row r="14" spans="1:16" ht="15" x14ac:dyDescent="0.25">
      <c r="N14" s="3" t="s">
        <v>144</v>
      </c>
      <c r="P14" s="4" t="s">
        <v>145</v>
      </c>
    </row>
    <row r="17" spans="1:20" ht="15" x14ac:dyDescent="0.25">
      <c r="N17" s="64" t="s">
        <v>10</v>
      </c>
      <c r="O17" s="60"/>
      <c r="P17" s="60"/>
    </row>
    <row r="18" spans="1:20" ht="42" customHeight="1" x14ac:dyDescent="0.25">
      <c r="A18" s="8" t="s">
        <v>11</v>
      </c>
      <c r="B18" s="8" t="s">
        <v>12</v>
      </c>
      <c r="C18" s="8" t="s">
        <v>13</v>
      </c>
      <c r="D18" s="10" t="s">
        <v>14</v>
      </c>
      <c r="E18" s="10" t="s">
        <v>15</v>
      </c>
      <c r="F18" s="9" t="s">
        <v>16</v>
      </c>
      <c r="G18" s="10" t="s">
        <v>17</v>
      </c>
      <c r="H18" s="10" t="s">
        <v>18</v>
      </c>
      <c r="I18" s="9" t="s">
        <v>19</v>
      </c>
      <c r="J18" s="9" t="s">
        <v>20</v>
      </c>
      <c r="K18" s="9" t="s">
        <v>21</v>
      </c>
      <c r="L18" s="9" t="s">
        <v>22</v>
      </c>
      <c r="M18" s="9" t="s">
        <v>23</v>
      </c>
      <c r="N18" s="9" t="s">
        <v>24</v>
      </c>
      <c r="O18" s="8" t="s">
        <v>25</v>
      </c>
      <c r="P18" s="10" t="s">
        <v>26</v>
      </c>
      <c r="Q18" s="67" t="s">
        <v>147</v>
      </c>
      <c r="R18" s="67" t="s">
        <v>148</v>
      </c>
      <c r="S18" s="67" t="s">
        <v>150</v>
      </c>
      <c r="T18" s="67" t="s">
        <v>149</v>
      </c>
    </row>
    <row r="19" spans="1:20" ht="24" x14ac:dyDescent="0.25">
      <c r="A19" s="16" t="s">
        <v>27</v>
      </c>
      <c r="B19" s="15" t="s">
        <v>28</v>
      </c>
      <c r="C19" s="15" t="s">
        <v>29</v>
      </c>
      <c r="D19" s="13" t="s">
        <v>30</v>
      </c>
      <c r="E19" s="13">
        <v>14</v>
      </c>
      <c r="F19" s="12">
        <v>2295705.33</v>
      </c>
      <c r="G19" s="14" t="s">
        <v>7</v>
      </c>
      <c r="H19" s="14">
        <v>2</v>
      </c>
      <c r="I19" s="12">
        <f t="shared" ref="I19:I50" si="0">ROUND(F19-((F19*J19)/100),2)</f>
        <v>642797.49</v>
      </c>
      <c r="J19" s="12">
        <v>72</v>
      </c>
      <c r="K19" s="12">
        <f t="shared" ref="K19:K50" si="1">ROUND((H19 * I19),2)</f>
        <v>1285594.98</v>
      </c>
      <c r="L19" s="12">
        <v>51731.89</v>
      </c>
      <c r="M19" s="12">
        <v>238586.53</v>
      </c>
      <c r="N19" s="12">
        <v>51731.89</v>
      </c>
      <c r="O19" s="11" t="s">
        <v>31</v>
      </c>
      <c r="P19" s="13" t="s">
        <v>7</v>
      </c>
      <c r="Q19" s="68">
        <f>K19+M19+N19</f>
        <v>1575913.4</v>
      </c>
      <c r="R19">
        <f>Q19*1.5%</f>
        <v>23638.700999999997</v>
      </c>
      <c r="S19" s="68">
        <f>Q19+R1</f>
        <v>1575913.4</v>
      </c>
      <c r="T19">
        <f>S19/H19</f>
        <v>787956.7</v>
      </c>
    </row>
    <row r="20" spans="1:20" ht="15" x14ac:dyDescent="0.25">
      <c r="A20" s="11" t="s">
        <v>32</v>
      </c>
      <c r="B20" s="11" t="s">
        <v>28</v>
      </c>
      <c r="C20" s="15" t="s">
        <v>33</v>
      </c>
      <c r="D20" s="13">
        <v>36</v>
      </c>
      <c r="E20" s="13" t="s">
        <v>34</v>
      </c>
      <c r="F20" s="17">
        <v>711960.99</v>
      </c>
      <c r="G20" s="14" t="s">
        <v>7</v>
      </c>
      <c r="H20" s="14">
        <v>2</v>
      </c>
      <c r="I20" s="12">
        <f t="shared" si="0"/>
        <v>249186.35</v>
      </c>
      <c r="J20" s="12">
        <v>65</v>
      </c>
      <c r="K20" s="12">
        <f t="shared" si="1"/>
        <v>498372.7</v>
      </c>
      <c r="L20" s="12">
        <v>0</v>
      </c>
      <c r="M20" s="12">
        <v>0</v>
      </c>
      <c r="N20" s="12">
        <v>0</v>
      </c>
      <c r="O20" s="11" t="s">
        <v>7</v>
      </c>
      <c r="P20" s="13" t="s">
        <v>7</v>
      </c>
      <c r="Q20" s="68">
        <f t="shared" ref="Q20:Q78" si="2">K20+M20+N20</f>
        <v>498372.7</v>
      </c>
      <c r="R20">
        <f t="shared" ref="R20:R77" si="3">Q20*1.5%</f>
        <v>7475.5905000000002</v>
      </c>
      <c r="S20" s="68">
        <f t="shared" ref="S20:S77" si="4">Q20+R2</f>
        <v>498372.7</v>
      </c>
      <c r="T20">
        <f t="shared" ref="T20:T77" si="5">S20/H20</f>
        <v>249186.35</v>
      </c>
    </row>
    <row r="21" spans="1:20" ht="15" x14ac:dyDescent="0.25">
      <c r="A21" s="11" t="s">
        <v>35</v>
      </c>
      <c r="B21" s="11" t="s">
        <v>28</v>
      </c>
      <c r="C21" s="15" t="s">
        <v>36</v>
      </c>
      <c r="D21" s="13" t="s">
        <v>30</v>
      </c>
      <c r="E21" s="13">
        <v>14</v>
      </c>
      <c r="F21" s="18">
        <v>0</v>
      </c>
      <c r="G21" s="14" t="s">
        <v>7</v>
      </c>
      <c r="H21" s="14">
        <v>2</v>
      </c>
      <c r="I21" s="12">
        <f t="shared" si="0"/>
        <v>0</v>
      </c>
      <c r="J21" s="12">
        <v>72</v>
      </c>
      <c r="K21" s="12">
        <f t="shared" si="1"/>
        <v>0</v>
      </c>
      <c r="L21" s="12">
        <v>0</v>
      </c>
      <c r="M21" s="12">
        <v>0</v>
      </c>
      <c r="N21" s="12">
        <v>0</v>
      </c>
      <c r="O21" s="11" t="s">
        <v>7</v>
      </c>
      <c r="P21" s="13" t="s">
        <v>7</v>
      </c>
      <c r="Q21" s="68">
        <f t="shared" si="2"/>
        <v>0</v>
      </c>
      <c r="R21">
        <f t="shared" si="3"/>
        <v>0</v>
      </c>
      <c r="S21" s="68">
        <f t="shared" si="4"/>
        <v>0</v>
      </c>
      <c r="T21">
        <f t="shared" si="5"/>
        <v>0</v>
      </c>
    </row>
    <row r="22" spans="1:20" ht="24" x14ac:dyDescent="0.25">
      <c r="A22" s="11" t="s">
        <v>37</v>
      </c>
      <c r="B22" s="11" t="s">
        <v>28</v>
      </c>
      <c r="C22" s="15" t="s">
        <v>38</v>
      </c>
      <c r="D22" s="13" t="s">
        <v>30</v>
      </c>
      <c r="E22" s="13">
        <v>14</v>
      </c>
      <c r="F22" s="19">
        <v>0</v>
      </c>
      <c r="G22" s="14" t="s">
        <v>7</v>
      </c>
      <c r="H22" s="14">
        <v>2</v>
      </c>
      <c r="I22" s="12">
        <f t="shared" si="0"/>
        <v>0</v>
      </c>
      <c r="J22" s="12">
        <v>72</v>
      </c>
      <c r="K22" s="12">
        <f t="shared" si="1"/>
        <v>0</v>
      </c>
      <c r="L22" s="12">
        <v>0</v>
      </c>
      <c r="M22" s="12">
        <v>0</v>
      </c>
      <c r="N22" s="12">
        <v>0</v>
      </c>
      <c r="O22" s="11" t="s">
        <v>7</v>
      </c>
      <c r="P22" s="13" t="s">
        <v>7</v>
      </c>
      <c r="Q22" s="68">
        <f t="shared" si="2"/>
        <v>0</v>
      </c>
      <c r="R22">
        <f t="shared" si="3"/>
        <v>0</v>
      </c>
      <c r="S22" s="68">
        <f t="shared" si="4"/>
        <v>0</v>
      </c>
      <c r="T22">
        <f t="shared" si="5"/>
        <v>0</v>
      </c>
    </row>
    <row r="23" spans="1:20" ht="24" x14ac:dyDescent="0.25">
      <c r="A23" s="11" t="s">
        <v>39</v>
      </c>
      <c r="B23" s="11" t="s">
        <v>28</v>
      </c>
      <c r="C23" s="15" t="s">
        <v>40</v>
      </c>
      <c r="D23" s="13" t="s">
        <v>30</v>
      </c>
      <c r="E23" s="13">
        <v>14</v>
      </c>
      <c r="F23" s="20">
        <v>0</v>
      </c>
      <c r="G23" s="14" t="s">
        <v>7</v>
      </c>
      <c r="H23" s="14">
        <v>2</v>
      </c>
      <c r="I23" s="12">
        <f t="shared" si="0"/>
        <v>0</v>
      </c>
      <c r="J23" s="12">
        <v>72</v>
      </c>
      <c r="K23" s="12">
        <f t="shared" si="1"/>
        <v>0</v>
      </c>
      <c r="L23" s="12">
        <v>0</v>
      </c>
      <c r="M23" s="12">
        <v>0</v>
      </c>
      <c r="N23" s="12">
        <v>0</v>
      </c>
      <c r="O23" s="11" t="s">
        <v>7</v>
      </c>
      <c r="P23" s="13" t="s">
        <v>7</v>
      </c>
      <c r="Q23" s="68">
        <f t="shared" si="2"/>
        <v>0</v>
      </c>
      <c r="R23">
        <f t="shared" si="3"/>
        <v>0</v>
      </c>
      <c r="S23" s="68">
        <f t="shared" si="4"/>
        <v>0</v>
      </c>
      <c r="T23">
        <f t="shared" si="5"/>
        <v>0</v>
      </c>
    </row>
    <row r="24" spans="1:20" ht="24" x14ac:dyDescent="0.25">
      <c r="A24" s="11" t="s">
        <v>41</v>
      </c>
      <c r="B24" s="11" t="s">
        <v>28</v>
      </c>
      <c r="C24" s="15" t="s">
        <v>42</v>
      </c>
      <c r="D24" s="13" t="s">
        <v>30</v>
      </c>
      <c r="E24" s="13">
        <v>14</v>
      </c>
      <c r="F24" s="21">
        <v>0</v>
      </c>
      <c r="G24" s="14" t="s">
        <v>7</v>
      </c>
      <c r="H24" s="14">
        <v>2</v>
      </c>
      <c r="I24" s="12">
        <f t="shared" si="0"/>
        <v>0</v>
      </c>
      <c r="J24" s="12">
        <v>72</v>
      </c>
      <c r="K24" s="12">
        <f t="shared" si="1"/>
        <v>0</v>
      </c>
      <c r="L24" s="12">
        <v>0</v>
      </c>
      <c r="M24" s="12">
        <v>0</v>
      </c>
      <c r="N24" s="12">
        <v>0</v>
      </c>
      <c r="O24" s="11" t="s">
        <v>7</v>
      </c>
      <c r="P24" s="13" t="s">
        <v>7</v>
      </c>
      <c r="Q24" s="68">
        <f t="shared" si="2"/>
        <v>0</v>
      </c>
      <c r="R24">
        <f t="shared" si="3"/>
        <v>0</v>
      </c>
      <c r="S24" s="68">
        <f t="shared" si="4"/>
        <v>0</v>
      </c>
      <c r="T24">
        <f t="shared" si="5"/>
        <v>0</v>
      </c>
    </row>
    <row r="25" spans="1:20" ht="24" x14ac:dyDescent="0.25">
      <c r="A25" s="11" t="s">
        <v>43</v>
      </c>
      <c r="B25" s="11" t="s">
        <v>28</v>
      </c>
      <c r="C25" s="15" t="s">
        <v>44</v>
      </c>
      <c r="D25" s="13" t="s">
        <v>30</v>
      </c>
      <c r="E25" s="13">
        <v>14</v>
      </c>
      <c r="F25" s="22">
        <v>0</v>
      </c>
      <c r="G25" s="14" t="s">
        <v>7</v>
      </c>
      <c r="H25" s="14">
        <v>2</v>
      </c>
      <c r="I25" s="12">
        <f t="shared" si="0"/>
        <v>0</v>
      </c>
      <c r="J25" s="12">
        <v>72</v>
      </c>
      <c r="K25" s="12">
        <f t="shared" si="1"/>
        <v>0</v>
      </c>
      <c r="L25" s="12">
        <v>0</v>
      </c>
      <c r="M25" s="12">
        <v>0</v>
      </c>
      <c r="N25" s="12">
        <v>0</v>
      </c>
      <c r="O25" s="11" t="s">
        <v>7</v>
      </c>
      <c r="P25" s="13" t="s">
        <v>7</v>
      </c>
      <c r="Q25" s="68">
        <f t="shared" si="2"/>
        <v>0</v>
      </c>
      <c r="R25">
        <f t="shared" si="3"/>
        <v>0</v>
      </c>
      <c r="S25" s="68">
        <f t="shared" si="4"/>
        <v>0</v>
      </c>
      <c r="T25">
        <f t="shared" si="5"/>
        <v>0</v>
      </c>
    </row>
    <row r="26" spans="1:20" ht="24" x14ac:dyDescent="0.25">
      <c r="A26" s="11" t="s">
        <v>45</v>
      </c>
      <c r="B26" s="11" t="s">
        <v>28</v>
      </c>
      <c r="C26" s="15" t="s">
        <v>46</v>
      </c>
      <c r="D26" s="13" t="s">
        <v>30</v>
      </c>
      <c r="E26" s="13">
        <v>28</v>
      </c>
      <c r="F26" s="23">
        <v>0</v>
      </c>
      <c r="G26" s="14" t="s">
        <v>7</v>
      </c>
      <c r="H26" s="14">
        <v>4</v>
      </c>
      <c r="I26" s="12">
        <f t="shared" si="0"/>
        <v>0</v>
      </c>
      <c r="J26" s="12">
        <v>72</v>
      </c>
      <c r="K26" s="12">
        <f t="shared" si="1"/>
        <v>0</v>
      </c>
      <c r="L26" s="12">
        <v>0</v>
      </c>
      <c r="M26" s="12">
        <v>0</v>
      </c>
      <c r="N26" s="12">
        <v>0</v>
      </c>
      <c r="O26" s="11" t="s">
        <v>7</v>
      </c>
      <c r="P26" s="13" t="s">
        <v>7</v>
      </c>
      <c r="Q26" s="68">
        <f t="shared" si="2"/>
        <v>0</v>
      </c>
      <c r="R26">
        <f t="shared" si="3"/>
        <v>0</v>
      </c>
      <c r="S26" s="68">
        <f t="shared" si="4"/>
        <v>0</v>
      </c>
      <c r="T26">
        <f>S26/H26</f>
        <v>0</v>
      </c>
    </row>
    <row r="27" spans="1:20" ht="24" x14ac:dyDescent="0.25">
      <c r="A27" s="11" t="s">
        <v>47</v>
      </c>
      <c r="B27" s="11" t="s">
        <v>28</v>
      </c>
      <c r="C27" s="15" t="s">
        <v>48</v>
      </c>
      <c r="D27" s="13" t="s">
        <v>30</v>
      </c>
      <c r="E27" s="13">
        <v>35</v>
      </c>
      <c r="F27" s="24">
        <v>0</v>
      </c>
      <c r="G27" s="14" t="s">
        <v>7</v>
      </c>
      <c r="H27" s="14">
        <v>4</v>
      </c>
      <c r="I27" s="12">
        <f t="shared" si="0"/>
        <v>0</v>
      </c>
      <c r="J27" s="12">
        <v>72</v>
      </c>
      <c r="K27" s="12">
        <f t="shared" si="1"/>
        <v>0</v>
      </c>
      <c r="L27" s="12">
        <v>0</v>
      </c>
      <c r="M27" s="12">
        <v>0</v>
      </c>
      <c r="N27" s="12">
        <v>0</v>
      </c>
      <c r="O27" s="11" t="s">
        <v>7</v>
      </c>
      <c r="P27" s="13" t="s">
        <v>7</v>
      </c>
      <c r="Q27" s="68">
        <f t="shared" si="2"/>
        <v>0</v>
      </c>
      <c r="R27">
        <f>Q27*1.5%</f>
        <v>0</v>
      </c>
      <c r="S27" s="68">
        <f>Q27+R9</f>
        <v>0</v>
      </c>
      <c r="T27">
        <f t="shared" si="5"/>
        <v>0</v>
      </c>
    </row>
    <row r="28" spans="1:20" ht="24" x14ac:dyDescent="0.25">
      <c r="A28" s="11" t="s">
        <v>49</v>
      </c>
      <c r="B28" s="11" t="s">
        <v>28</v>
      </c>
      <c r="C28" s="15" t="s">
        <v>50</v>
      </c>
      <c r="D28" s="13" t="s">
        <v>30</v>
      </c>
      <c r="E28" s="13">
        <v>7</v>
      </c>
      <c r="F28" s="25">
        <v>0</v>
      </c>
      <c r="G28" s="14" t="s">
        <v>7</v>
      </c>
      <c r="H28" s="14">
        <v>8</v>
      </c>
      <c r="I28" s="12">
        <f t="shared" si="0"/>
        <v>0</v>
      </c>
      <c r="J28" s="12">
        <v>72</v>
      </c>
      <c r="K28" s="12">
        <f t="shared" si="1"/>
        <v>0</v>
      </c>
      <c r="L28" s="12">
        <v>0</v>
      </c>
      <c r="M28" s="12">
        <v>0</v>
      </c>
      <c r="N28" s="12">
        <v>0</v>
      </c>
      <c r="O28" s="11" t="s">
        <v>7</v>
      </c>
      <c r="P28" s="13" t="s">
        <v>7</v>
      </c>
      <c r="Q28" s="68">
        <f t="shared" si="2"/>
        <v>0</v>
      </c>
      <c r="R28">
        <f t="shared" si="3"/>
        <v>0</v>
      </c>
      <c r="S28" s="68">
        <f t="shared" si="4"/>
        <v>0</v>
      </c>
      <c r="T28">
        <f t="shared" si="5"/>
        <v>0</v>
      </c>
    </row>
    <row r="29" spans="1:20" ht="24" x14ac:dyDescent="0.25">
      <c r="A29" s="11" t="s">
        <v>51</v>
      </c>
      <c r="B29" s="11" t="s">
        <v>28</v>
      </c>
      <c r="C29" s="15" t="s">
        <v>52</v>
      </c>
      <c r="D29" s="13" t="s">
        <v>30</v>
      </c>
      <c r="E29" s="13">
        <v>14</v>
      </c>
      <c r="F29" s="26">
        <v>33456.6</v>
      </c>
      <c r="G29" s="14" t="s">
        <v>7</v>
      </c>
      <c r="H29" s="14">
        <v>4</v>
      </c>
      <c r="I29" s="12">
        <f t="shared" si="0"/>
        <v>9367.85</v>
      </c>
      <c r="J29" s="12">
        <v>72</v>
      </c>
      <c r="K29" s="12">
        <f t="shared" si="1"/>
        <v>37471.4</v>
      </c>
      <c r="L29" s="12">
        <v>0</v>
      </c>
      <c r="M29" s="12">
        <v>0</v>
      </c>
      <c r="N29" s="12">
        <v>0</v>
      </c>
      <c r="O29" s="11" t="s">
        <v>7</v>
      </c>
      <c r="P29" s="13" t="s">
        <v>7</v>
      </c>
      <c r="Q29" s="68">
        <f t="shared" si="2"/>
        <v>37471.4</v>
      </c>
      <c r="R29">
        <f t="shared" si="3"/>
        <v>562.07100000000003</v>
      </c>
      <c r="S29" s="68">
        <f t="shared" si="4"/>
        <v>37471.4</v>
      </c>
      <c r="T29">
        <f t="shared" si="5"/>
        <v>9367.85</v>
      </c>
    </row>
    <row r="30" spans="1:20" ht="24" x14ac:dyDescent="0.25">
      <c r="A30" s="11" t="s">
        <v>53</v>
      </c>
      <c r="B30" s="11" t="s">
        <v>54</v>
      </c>
      <c r="C30" s="15" t="s">
        <v>55</v>
      </c>
      <c r="D30" s="13" t="s">
        <v>30</v>
      </c>
      <c r="E30" s="13">
        <v>14</v>
      </c>
      <c r="F30" s="27">
        <v>1915822.26</v>
      </c>
      <c r="G30" s="14" t="s">
        <v>7</v>
      </c>
      <c r="H30" s="14">
        <v>2</v>
      </c>
      <c r="I30" s="12">
        <f t="shared" si="0"/>
        <v>536430.23</v>
      </c>
      <c r="J30" s="12">
        <v>72</v>
      </c>
      <c r="K30" s="12">
        <f t="shared" si="1"/>
        <v>1072860.46</v>
      </c>
      <c r="L30" s="12">
        <v>0</v>
      </c>
      <c r="M30" s="12">
        <v>0</v>
      </c>
      <c r="N30" s="12">
        <v>0</v>
      </c>
      <c r="O30" s="11" t="s">
        <v>31</v>
      </c>
      <c r="P30" s="13" t="s">
        <v>7</v>
      </c>
      <c r="Q30" s="68">
        <f t="shared" si="2"/>
        <v>1072860.46</v>
      </c>
      <c r="R30">
        <f t="shared" si="3"/>
        <v>16092.906899999998</v>
      </c>
      <c r="S30" s="68">
        <f t="shared" si="4"/>
        <v>1072860.46</v>
      </c>
      <c r="T30">
        <f t="shared" si="5"/>
        <v>536430.23</v>
      </c>
    </row>
    <row r="31" spans="1:20" ht="24" x14ac:dyDescent="0.25">
      <c r="A31" s="11" t="s">
        <v>56</v>
      </c>
      <c r="B31" s="11" t="s">
        <v>28</v>
      </c>
      <c r="C31" s="15" t="s">
        <v>57</v>
      </c>
      <c r="D31" s="13">
        <v>36</v>
      </c>
      <c r="E31" s="13" t="s">
        <v>34</v>
      </c>
      <c r="F31" s="28">
        <v>396710.67</v>
      </c>
      <c r="G31" s="14" t="s">
        <v>7</v>
      </c>
      <c r="H31" s="14">
        <v>2</v>
      </c>
      <c r="I31" s="12">
        <f t="shared" si="0"/>
        <v>138848.73000000001</v>
      </c>
      <c r="J31" s="12">
        <v>65</v>
      </c>
      <c r="K31" s="12">
        <f t="shared" si="1"/>
        <v>277697.46000000002</v>
      </c>
      <c r="L31" s="12">
        <v>0</v>
      </c>
      <c r="M31" s="12">
        <v>0</v>
      </c>
      <c r="N31" s="12">
        <v>0</v>
      </c>
      <c r="O31" s="11" t="s">
        <v>7</v>
      </c>
      <c r="P31" s="13" t="s">
        <v>7</v>
      </c>
      <c r="Q31" s="68">
        <f t="shared" si="2"/>
        <v>277697.46000000002</v>
      </c>
      <c r="R31">
        <f t="shared" si="3"/>
        <v>4165.4619000000002</v>
      </c>
      <c r="S31" s="68">
        <f t="shared" si="4"/>
        <v>277697.46000000002</v>
      </c>
      <c r="T31">
        <f t="shared" si="5"/>
        <v>138848.73000000001</v>
      </c>
    </row>
    <row r="32" spans="1:20" ht="24" x14ac:dyDescent="0.25">
      <c r="A32" s="16" t="s">
        <v>58</v>
      </c>
      <c r="B32" s="15" t="s">
        <v>28</v>
      </c>
      <c r="C32" s="15" t="s">
        <v>59</v>
      </c>
      <c r="D32" s="13" t="s">
        <v>30</v>
      </c>
      <c r="E32" s="13">
        <v>182</v>
      </c>
      <c r="F32" s="12">
        <v>2059833.16</v>
      </c>
      <c r="G32" s="14" t="s">
        <v>7</v>
      </c>
      <c r="H32" s="14">
        <v>3</v>
      </c>
      <c r="I32" s="12">
        <f t="shared" si="0"/>
        <v>576753.28</v>
      </c>
      <c r="J32" s="12">
        <v>72</v>
      </c>
      <c r="K32" s="12">
        <f t="shared" si="1"/>
        <v>1730259.84</v>
      </c>
      <c r="L32" s="12">
        <v>67653.16</v>
      </c>
      <c r="M32" s="12">
        <v>174965.26</v>
      </c>
      <c r="N32" s="12">
        <v>67653.16</v>
      </c>
      <c r="O32" s="11" t="s">
        <v>31</v>
      </c>
      <c r="P32" s="13" t="s">
        <v>7</v>
      </c>
      <c r="Q32" s="68">
        <f t="shared" si="2"/>
        <v>1972878.26</v>
      </c>
      <c r="R32">
        <f t="shared" si="3"/>
        <v>29593.173899999998</v>
      </c>
      <c r="S32" s="68">
        <f t="shared" si="4"/>
        <v>1972878.26</v>
      </c>
      <c r="T32">
        <f t="shared" si="5"/>
        <v>657626.08666666667</v>
      </c>
    </row>
    <row r="33" spans="1:20" ht="24" x14ac:dyDescent="0.25">
      <c r="A33" s="11" t="s">
        <v>60</v>
      </c>
      <c r="B33" s="11" t="s">
        <v>28</v>
      </c>
      <c r="C33" s="15" t="s">
        <v>61</v>
      </c>
      <c r="D33" s="13">
        <v>36</v>
      </c>
      <c r="E33" s="13" t="s">
        <v>34</v>
      </c>
      <c r="F33" s="29">
        <v>638795.04</v>
      </c>
      <c r="G33" s="14" t="s">
        <v>7</v>
      </c>
      <c r="H33" s="14">
        <v>3</v>
      </c>
      <c r="I33" s="12">
        <f t="shared" si="0"/>
        <v>223578.26</v>
      </c>
      <c r="J33" s="12">
        <v>65</v>
      </c>
      <c r="K33" s="12">
        <f t="shared" si="1"/>
        <v>670734.78</v>
      </c>
      <c r="L33" s="12">
        <v>0</v>
      </c>
      <c r="M33" s="12">
        <v>0</v>
      </c>
      <c r="N33" s="12">
        <v>0</v>
      </c>
      <c r="O33" s="11" t="s">
        <v>7</v>
      </c>
      <c r="P33" s="13" t="s">
        <v>7</v>
      </c>
      <c r="Q33" s="68">
        <f t="shared" si="2"/>
        <v>670734.78</v>
      </c>
      <c r="R33">
        <f t="shared" si="3"/>
        <v>10061.021699999999</v>
      </c>
      <c r="S33" s="68">
        <f t="shared" si="4"/>
        <v>670734.78</v>
      </c>
      <c r="T33">
        <f>S33/H33</f>
        <v>223578.26</v>
      </c>
    </row>
    <row r="34" spans="1:20" ht="24" x14ac:dyDescent="0.25">
      <c r="A34" s="11" t="s">
        <v>37</v>
      </c>
      <c r="B34" s="11" t="s">
        <v>28</v>
      </c>
      <c r="C34" s="15" t="s">
        <v>38</v>
      </c>
      <c r="D34" s="13" t="s">
        <v>30</v>
      </c>
      <c r="E34" s="13">
        <v>14</v>
      </c>
      <c r="F34" s="30">
        <v>0</v>
      </c>
      <c r="G34" s="14" t="s">
        <v>7</v>
      </c>
      <c r="H34" s="14">
        <v>3</v>
      </c>
      <c r="I34" s="12">
        <f t="shared" si="0"/>
        <v>0</v>
      </c>
      <c r="J34" s="12">
        <v>72</v>
      </c>
      <c r="K34" s="12">
        <f t="shared" si="1"/>
        <v>0</v>
      </c>
      <c r="L34" s="12">
        <v>0</v>
      </c>
      <c r="M34" s="12">
        <v>0</v>
      </c>
      <c r="N34" s="12">
        <v>0</v>
      </c>
      <c r="O34" s="11" t="s">
        <v>7</v>
      </c>
      <c r="P34" s="13" t="s">
        <v>7</v>
      </c>
      <c r="Q34" s="68">
        <f t="shared" si="2"/>
        <v>0</v>
      </c>
      <c r="R34">
        <f t="shared" si="3"/>
        <v>0</v>
      </c>
      <c r="S34" s="68">
        <f t="shared" si="4"/>
        <v>0</v>
      </c>
      <c r="T34">
        <f t="shared" si="5"/>
        <v>0</v>
      </c>
    </row>
    <row r="35" spans="1:20" ht="15" x14ac:dyDescent="0.25">
      <c r="A35" s="11" t="s">
        <v>35</v>
      </c>
      <c r="B35" s="11" t="s">
        <v>28</v>
      </c>
      <c r="C35" s="15" t="s">
        <v>36</v>
      </c>
      <c r="D35" s="13" t="s">
        <v>30</v>
      </c>
      <c r="E35" s="13">
        <v>14</v>
      </c>
      <c r="F35" s="31">
        <v>0</v>
      </c>
      <c r="G35" s="14" t="s">
        <v>7</v>
      </c>
      <c r="H35" s="14">
        <v>3</v>
      </c>
      <c r="I35" s="12">
        <f t="shared" si="0"/>
        <v>0</v>
      </c>
      <c r="J35" s="12">
        <v>72</v>
      </c>
      <c r="K35" s="12">
        <f t="shared" si="1"/>
        <v>0</v>
      </c>
      <c r="L35" s="12">
        <v>0</v>
      </c>
      <c r="M35" s="12">
        <v>0</v>
      </c>
      <c r="N35" s="12">
        <v>0</v>
      </c>
      <c r="O35" s="11" t="s">
        <v>7</v>
      </c>
      <c r="P35" s="13" t="s">
        <v>7</v>
      </c>
      <c r="Q35" s="68">
        <f t="shared" si="2"/>
        <v>0</v>
      </c>
      <c r="R35">
        <f t="shared" si="3"/>
        <v>0</v>
      </c>
      <c r="S35" s="68">
        <f t="shared" si="4"/>
        <v>0</v>
      </c>
      <c r="T35">
        <f t="shared" si="5"/>
        <v>0</v>
      </c>
    </row>
    <row r="36" spans="1:20" ht="24" x14ac:dyDescent="0.25">
      <c r="A36" s="11" t="s">
        <v>62</v>
      </c>
      <c r="B36" s="11" t="s">
        <v>28</v>
      </c>
      <c r="C36" s="15" t="s">
        <v>63</v>
      </c>
      <c r="D36" s="13" t="s">
        <v>30</v>
      </c>
      <c r="E36" s="13">
        <v>14</v>
      </c>
      <c r="F36" s="32">
        <v>0</v>
      </c>
      <c r="G36" s="14" t="s">
        <v>7</v>
      </c>
      <c r="H36" s="14">
        <v>3</v>
      </c>
      <c r="I36" s="12">
        <f t="shared" si="0"/>
        <v>0</v>
      </c>
      <c r="J36" s="12">
        <v>72</v>
      </c>
      <c r="K36" s="12">
        <f t="shared" si="1"/>
        <v>0</v>
      </c>
      <c r="L36" s="12">
        <v>0</v>
      </c>
      <c r="M36" s="12">
        <v>0</v>
      </c>
      <c r="N36" s="12">
        <v>0</v>
      </c>
      <c r="O36" s="11" t="s">
        <v>7</v>
      </c>
      <c r="P36" s="13" t="s">
        <v>7</v>
      </c>
      <c r="Q36" s="68">
        <f t="shared" si="2"/>
        <v>0</v>
      </c>
      <c r="R36">
        <f t="shared" si="3"/>
        <v>0</v>
      </c>
      <c r="S36" s="69" t="e">
        <f>Q36+R18</f>
        <v>#VALUE!</v>
      </c>
      <c r="T36" t="e">
        <f t="shared" si="5"/>
        <v>#VALUE!</v>
      </c>
    </row>
    <row r="37" spans="1:20" ht="24" x14ac:dyDescent="0.25">
      <c r="A37" s="11" t="s">
        <v>43</v>
      </c>
      <c r="B37" s="11" t="s">
        <v>28</v>
      </c>
      <c r="C37" s="15" t="s">
        <v>44</v>
      </c>
      <c r="D37" s="13" t="s">
        <v>30</v>
      </c>
      <c r="E37" s="13">
        <v>14</v>
      </c>
      <c r="F37" s="33">
        <v>0</v>
      </c>
      <c r="G37" s="14" t="s">
        <v>7</v>
      </c>
      <c r="H37" s="14">
        <v>3</v>
      </c>
      <c r="I37" s="12">
        <f t="shared" si="0"/>
        <v>0</v>
      </c>
      <c r="J37" s="12">
        <v>72</v>
      </c>
      <c r="K37" s="12">
        <f t="shared" si="1"/>
        <v>0</v>
      </c>
      <c r="L37" s="12">
        <v>0</v>
      </c>
      <c r="M37" s="12">
        <v>0</v>
      </c>
      <c r="N37" s="12">
        <v>0</v>
      </c>
      <c r="O37" s="11" t="s">
        <v>7</v>
      </c>
      <c r="P37" s="13" t="s">
        <v>7</v>
      </c>
      <c r="Q37" s="68">
        <f t="shared" si="2"/>
        <v>0</v>
      </c>
      <c r="R37">
        <f t="shared" si="3"/>
        <v>0</v>
      </c>
      <c r="S37" s="68">
        <f t="shared" si="4"/>
        <v>23638.700999999997</v>
      </c>
      <c r="T37">
        <f t="shared" si="5"/>
        <v>7879.5669999999991</v>
      </c>
    </row>
    <row r="38" spans="1:20" ht="24" x14ac:dyDescent="0.25">
      <c r="A38" s="11" t="s">
        <v>45</v>
      </c>
      <c r="B38" s="11" t="s">
        <v>28</v>
      </c>
      <c r="C38" s="15" t="s">
        <v>46</v>
      </c>
      <c r="D38" s="13" t="s">
        <v>30</v>
      </c>
      <c r="E38" s="13">
        <v>28</v>
      </c>
      <c r="F38" s="34">
        <v>0</v>
      </c>
      <c r="G38" s="14" t="s">
        <v>7</v>
      </c>
      <c r="H38" s="14">
        <v>6</v>
      </c>
      <c r="I38" s="12">
        <f t="shared" si="0"/>
        <v>0</v>
      </c>
      <c r="J38" s="12">
        <v>72</v>
      </c>
      <c r="K38" s="12">
        <f t="shared" si="1"/>
        <v>0</v>
      </c>
      <c r="L38" s="12">
        <v>0</v>
      </c>
      <c r="M38" s="12">
        <v>0</v>
      </c>
      <c r="N38" s="12">
        <v>0</v>
      </c>
      <c r="O38" s="11" t="s">
        <v>7</v>
      </c>
      <c r="P38" s="13" t="s">
        <v>7</v>
      </c>
      <c r="Q38" s="68">
        <f t="shared" si="2"/>
        <v>0</v>
      </c>
      <c r="R38">
        <f t="shared" si="3"/>
        <v>0</v>
      </c>
      <c r="S38" s="68">
        <f t="shared" si="4"/>
        <v>7475.5905000000002</v>
      </c>
      <c r="T38">
        <f t="shared" si="5"/>
        <v>1245.93175</v>
      </c>
    </row>
    <row r="39" spans="1:20" ht="15" x14ac:dyDescent="0.25">
      <c r="A39" s="11" t="s">
        <v>64</v>
      </c>
      <c r="B39" s="11" t="s">
        <v>28</v>
      </c>
      <c r="C39" s="15" t="s">
        <v>65</v>
      </c>
      <c r="D39" s="13" t="s">
        <v>30</v>
      </c>
      <c r="E39" s="13">
        <v>7</v>
      </c>
      <c r="F39" s="35">
        <v>0</v>
      </c>
      <c r="G39" s="14" t="s">
        <v>7</v>
      </c>
      <c r="H39" s="14">
        <v>6</v>
      </c>
      <c r="I39" s="12">
        <f t="shared" si="0"/>
        <v>0</v>
      </c>
      <c r="J39" s="12">
        <v>72</v>
      </c>
      <c r="K39" s="12">
        <f t="shared" si="1"/>
        <v>0</v>
      </c>
      <c r="L39" s="12">
        <v>0</v>
      </c>
      <c r="M39" s="12">
        <v>0</v>
      </c>
      <c r="N39" s="12">
        <v>0</v>
      </c>
      <c r="O39" s="11" t="s">
        <v>7</v>
      </c>
      <c r="P39" s="13" t="s">
        <v>7</v>
      </c>
      <c r="Q39" s="68">
        <f t="shared" si="2"/>
        <v>0</v>
      </c>
      <c r="R39">
        <f t="shared" si="3"/>
        <v>0</v>
      </c>
      <c r="S39" s="68">
        <f t="shared" si="4"/>
        <v>0</v>
      </c>
      <c r="T39">
        <f t="shared" si="5"/>
        <v>0</v>
      </c>
    </row>
    <row r="40" spans="1:20" ht="24" x14ac:dyDescent="0.25">
      <c r="A40" s="11" t="s">
        <v>49</v>
      </c>
      <c r="B40" s="11" t="s">
        <v>28</v>
      </c>
      <c r="C40" s="15" t="s">
        <v>50</v>
      </c>
      <c r="D40" s="13" t="s">
        <v>30</v>
      </c>
      <c r="E40" s="13">
        <v>7</v>
      </c>
      <c r="F40" s="36">
        <v>0</v>
      </c>
      <c r="G40" s="14" t="s">
        <v>7</v>
      </c>
      <c r="H40" s="14">
        <v>12</v>
      </c>
      <c r="I40" s="12">
        <f t="shared" si="0"/>
        <v>0</v>
      </c>
      <c r="J40" s="12">
        <v>72</v>
      </c>
      <c r="K40" s="12">
        <f t="shared" si="1"/>
        <v>0</v>
      </c>
      <c r="L40" s="12">
        <v>0</v>
      </c>
      <c r="M40" s="12">
        <v>0</v>
      </c>
      <c r="N40" s="12">
        <v>0</v>
      </c>
      <c r="O40" s="11" t="s">
        <v>7</v>
      </c>
      <c r="P40" s="13" t="s">
        <v>7</v>
      </c>
      <c r="Q40" s="68">
        <f t="shared" si="2"/>
        <v>0</v>
      </c>
      <c r="R40">
        <f t="shared" si="3"/>
        <v>0</v>
      </c>
      <c r="S40" s="68">
        <f t="shared" si="4"/>
        <v>0</v>
      </c>
      <c r="T40">
        <f>S40/H40</f>
        <v>0</v>
      </c>
    </row>
    <row r="41" spans="1:20" ht="24" x14ac:dyDescent="0.25">
      <c r="A41" s="11" t="s">
        <v>66</v>
      </c>
      <c r="B41" s="11" t="s">
        <v>28</v>
      </c>
      <c r="C41" s="15" t="s">
        <v>67</v>
      </c>
      <c r="D41" s="13">
        <v>36</v>
      </c>
      <c r="E41" s="13" t="s">
        <v>34</v>
      </c>
      <c r="F41" s="37">
        <v>0</v>
      </c>
      <c r="G41" s="14" t="s">
        <v>7</v>
      </c>
      <c r="H41" s="14">
        <v>12</v>
      </c>
      <c r="I41" s="12">
        <f t="shared" si="0"/>
        <v>0</v>
      </c>
      <c r="J41" s="12">
        <v>0</v>
      </c>
      <c r="K41" s="12">
        <f t="shared" si="1"/>
        <v>0</v>
      </c>
      <c r="L41" s="12">
        <v>0</v>
      </c>
      <c r="M41" s="12">
        <v>0</v>
      </c>
      <c r="N41" s="12">
        <v>0</v>
      </c>
      <c r="O41" s="11" t="s">
        <v>7</v>
      </c>
      <c r="P41" s="13" t="s">
        <v>7</v>
      </c>
      <c r="Q41" s="68">
        <f t="shared" si="2"/>
        <v>0</v>
      </c>
      <c r="R41">
        <f t="shared" si="3"/>
        <v>0</v>
      </c>
      <c r="S41" s="68">
        <f t="shared" si="4"/>
        <v>0</v>
      </c>
      <c r="T41">
        <f t="shared" si="5"/>
        <v>0</v>
      </c>
    </row>
    <row r="42" spans="1:20" ht="24" x14ac:dyDescent="0.25">
      <c r="A42" s="11" t="s">
        <v>41</v>
      </c>
      <c r="B42" s="11" t="s">
        <v>28</v>
      </c>
      <c r="C42" s="15" t="s">
        <v>42</v>
      </c>
      <c r="D42" s="13" t="s">
        <v>30</v>
      </c>
      <c r="E42" s="13">
        <v>14</v>
      </c>
      <c r="F42" s="38">
        <v>0</v>
      </c>
      <c r="G42" s="14" t="s">
        <v>7</v>
      </c>
      <c r="H42" s="14">
        <v>3</v>
      </c>
      <c r="I42" s="12">
        <f t="shared" si="0"/>
        <v>0</v>
      </c>
      <c r="J42" s="12">
        <v>72</v>
      </c>
      <c r="K42" s="12">
        <f t="shared" si="1"/>
        <v>0</v>
      </c>
      <c r="L42" s="12">
        <v>0</v>
      </c>
      <c r="M42" s="12">
        <v>0</v>
      </c>
      <c r="N42" s="12">
        <v>0</v>
      </c>
      <c r="O42" s="11" t="s">
        <v>7</v>
      </c>
      <c r="P42" s="13" t="s">
        <v>7</v>
      </c>
      <c r="Q42" s="68">
        <f t="shared" si="2"/>
        <v>0</v>
      </c>
      <c r="R42">
        <f t="shared" si="3"/>
        <v>0</v>
      </c>
      <c r="S42" s="68">
        <f t="shared" si="4"/>
        <v>0</v>
      </c>
      <c r="T42">
        <f t="shared" si="5"/>
        <v>0</v>
      </c>
    </row>
    <row r="43" spans="1:20" ht="24" x14ac:dyDescent="0.25">
      <c r="A43" s="16" t="s">
        <v>68</v>
      </c>
      <c r="B43" s="15" t="s">
        <v>28</v>
      </c>
      <c r="C43" s="15" t="s">
        <v>69</v>
      </c>
      <c r="D43" s="13" t="s">
        <v>30</v>
      </c>
      <c r="E43" s="13">
        <v>160</v>
      </c>
      <c r="F43" s="12">
        <v>1024206.57</v>
      </c>
      <c r="G43" s="14" t="s">
        <v>7</v>
      </c>
      <c r="H43" s="14">
        <v>7</v>
      </c>
      <c r="I43" s="12">
        <f t="shared" si="0"/>
        <v>307261.96999999997</v>
      </c>
      <c r="J43" s="12">
        <v>70</v>
      </c>
      <c r="K43" s="12">
        <f t="shared" si="1"/>
        <v>2150833.79</v>
      </c>
      <c r="L43" s="12">
        <v>118295.86</v>
      </c>
      <c r="M43" s="12">
        <v>243013.5</v>
      </c>
      <c r="N43" s="12">
        <v>118295.86</v>
      </c>
      <c r="O43" s="11" t="s">
        <v>7</v>
      </c>
      <c r="P43" s="13" t="s">
        <v>7</v>
      </c>
      <c r="Q43" s="68">
        <f t="shared" si="2"/>
        <v>2512143.15</v>
      </c>
      <c r="R43">
        <f t="shared" si="3"/>
        <v>37682.147249999995</v>
      </c>
      <c r="S43" s="68">
        <f t="shared" si="4"/>
        <v>2512143.15</v>
      </c>
      <c r="T43">
        <f t="shared" si="5"/>
        <v>358877.59285714285</v>
      </c>
    </row>
    <row r="44" spans="1:20" ht="24" x14ac:dyDescent="0.25">
      <c r="A44" s="16" t="s">
        <v>70</v>
      </c>
      <c r="B44" s="15" t="s">
        <v>28</v>
      </c>
      <c r="C44" s="15" t="s">
        <v>71</v>
      </c>
      <c r="D44" s="13" t="s">
        <v>30</v>
      </c>
      <c r="E44" s="13" t="s">
        <v>34</v>
      </c>
      <c r="F44" s="12">
        <v>109736.42</v>
      </c>
      <c r="G44" s="14" t="s">
        <v>7</v>
      </c>
      <c r="H44" s="14">
        <v>7</v>
      </c>
      <c r="I44" s="12">
        <f t="shared" si="0"/>
        <v>32920.93</v>
      </c>
      <c r="J44" s="12">
        <v>70</v>
      </c>
      <c r="K44" s="12">
        <f t="shared" si="1"/>
        <v>230446.51</v>
      </c>
      <c r="L44" s="12">
        <v>0</v>
      </c>
      <c r="M44" s="12">
        <v>0</v>
      </c>
      <c r="N44" s="12">
        <v>0</v>
      </c>
      <c r="O44" s="11" t="s">
        <v>72</v>
      </c>
      <c r="P44" s="13" t="s">
        <v>7</v>
      </c>
      <c r="Q44" s="68">
        <f t="shared" si="2"/>
        <v>230446.51</v>
      </c>
      <c r="R44">
        <f t="shared" si="3"/>
        <v>3456.6976500000001</v>
      </c>
      <c r="S44" s="68">
        <f t="shared" si="4"/>
        <v>230446.51</v>
      </c>
      <c r="T44">
        <f t="shared" si="5"/>
        <v>32920.93</v>
      </c>
    </row>
    <row r="45" spans="1:20" ht="24" x14ac:dyDescent="0.25">
      <c r="A45" s="16" t="s">
        <v>73</v>
      </c>
      <c r="B45" s="15" t="s">
        <v>28</v>
      </c>
      <c r="C45" s="15" t="s">
        <v>74</v>
      </c>
      <c r="D45" s="13" t="s">
        <v>30</v>
      </c>
      <c r="E45" s="13">
        <v>1</v>
      </c>
      <c r="F45" s="12">
        <v>1694.89</v>
      </c>
      <c r="G45" s="14" t="s">
        <v>7</v>
      </c>
      <c r="H45" s="14">
        <v>14</v>
      </c>
      <c r="I45" s="12">
        <f t="shared" si="0"/>
        <v>508.47</v>
      </c>
      <c r="J45" s="12">
        <v>70</v>
      </c>
      <c r="K45" s="12">
        <f t="shared" si="1"/>
        <v>7118.58</v>
      </c>
      <c r="L45" s="12">
        <v>391.52</v>
      </c>
      <c r="M45" s="12">
        <v>729.8</v>
      </c>
      <c r="N45" s="12">
        <v>391.52</v>
      </c>
      <c r="O45" s="11" t="s">
        <v>7</v>
      </c>
      <c r="P45" s="13" t="s">
        <v>7</v>
      </c>
      <c r="Q45" s="68">
        <f t="shared" si="2"/>
        <v>8239.9</v>
      </c>
      <c r="R45">
        <f t="shared" si="3"/>
        <v>123.59849999999999</v>
      </c>
      <c r="S45" s="68">
        <f t="shared" si="4"/>
        <v>8239.9</v>
      </c>
      <c r="T45">
        <f t="shared" si="5"/>
        <v>588.56428571428569</v>
      </c>
    </row>
    <row r="46" spans="1:20" ht="15" x14ac:dyDescent="0.25">
      <c r="A46" s="16" t="s">
        <v>75</v>
      </c>
      <c r="B46" s="15" t="s">
        <v>28</v>
      </c>
      <c r="C46" s="15" t="s">
        <v>76</v>
      </c>
      <c r="D46" s="13" t="s">
        <v>30</v>
      </c>
      <c r="E46" s="13">
        <v>1</v>
      </c>
      <c r="F46" s="12">
        <v>129364.07</v>
      </c>
      <c r="G46" s="14" t="s">
        <v>7</v>
      </c>
      <c r="H46" s="14">
        <v>14</v>
      </c>
      <c r="I46" s="12">
        <f t="shared" si="0"/>
        <v>38809.22</v>
      </c>
      <c r="J46" s="12">
        <v>70</v>
      </c>
      <c r="K46" s="12">
        <f t="shared" si="1"/>
        <v>543329.07999999996</v>
      </c>
      <c r="L46" s="12">
        <v>29883.1</v>
      </c>
      <c r="M46" s="12">
        <v>121923.05</v>
      </c>
      <c r="N46" s="12">
        <v>29883.1</v>
      </c>
      <c r="O46" s="11" t="s">
        <v>7</v>
      </c>
      <c r="P46" s="13" t="s">
        <v>7</v>
      </c>
      <c r="Q46" s="68">
        <f t="shared" si="2"/>
        <v>695135.23</v>
      </c>
      <c r="R46">
        <f t="shared" si="3"/>
        <v>10427.02845</v>
      </c>
      <c r="S46" s="68">
        <f t="shared" si="4"/>
        <v>695135.23</v>
      </c>
      <c r="T46">
        <f t="shared" si="5"/>
        <v>49652.516428571427</v>
      </c>
    </row>
    <row r="47" spans="1:20" ht="24" x14ac:dyDescent="0.25">
      <c r="A47" s="16" t="s">
        <v>77</v>
      </c>
      <c r="B47" s="15" t="s">
        <v>28</v>
      </c>
      <c r="C47" s="15" t="s">
        <v>78</v>
      </c>
      <c r="D47" s="13" t="s">
        <v>30</v>
      </c>
      <c r="E47" s="13">
        <v>30</v>
      </c>
      <c r="F47" s="12">
        <v>1041157.72</v>
      </c>
      <c r="G47" s="14" t="s">
        <v>7</v>
      </c>
      <c r="H47" s="14">
        <v>14</v>
      </c>
      <c r="I47" s="12">
        <f t="shared" si="0"/>
        <v>312347.32</v>
      </c>
      <c r="J47" s="12">
        <v>70</v>
      </c>
      <c r="K47" s="12">
        <f t="shared" si="1"/>
        <v>4372862.4800000004</v>
      </c>
      <c r="L47" s="12">
        <v>240507.44</v>
      </c>
      <c r="M47" s="12">
        <v>490214.91</v>
      </c>
      <c r="N47" s="12">
        <v>240507.44</v>
      </c>
      <c r="O47" s="11" t="s">
        <v>7</v>
      </c>
      <c r="P47" s="13" t="s">
        <v>7</v>
      </c>
      <c r="Q47" s="68">
        <f t="shared" si="2"/>
        <v>5103584.830000001</v>
      </c>
      <c r="R47">
        <f t="shared" si="3"/>
        <v>76553.772450000019</v>
      </c>
      <c r="S47" s="68">
        <f t="shared" si="4"/>
        <v>5104146.9010000015</v>
      </c>
      <c r="T47">
        <f t="shared" si="5"/>
        <v>364581.92150000011</v>
      </c>
    </row>
    <row r="48" spans="1:20" ht="24" x14ac:dyDescent="0.25">
      <c r="A48" s="16" t="s">
        <v>79</v>
      </c>
      <c r="B48" s="15" t="s">
        <v>28</v>
      </c>
      <c r="C48" s="15" t="s">
        <v>80</v>
      </c>
      <c r="D48" s="13" t="s">
        <v>30</v>
      </c>
      <c r="E48" s="13" t="s">
        <v>34</v>
      </c>
      <c r="F48" s="12">
        <v>102153.39</v>
      </c>
      <c r="G48" s="14" t="s">
        <v>7</v>
      </c>
      <c r="H48" s="14">
        <v>14</v>
      </c>
      <c r="I48" s="12">
        <f t="shared" si="0"/>
        <v>30646.02</v>
      </c>
      <c r="J48" s="12">
        <v>70</v>
      </c>
      <c r="K48" s="12">
        <f t="shared" si="1"/>
        <v>429044.28</v>
      </c>
      <c r="L48" s="12">
        <v>0</v>
      </c>
      <c r="M48" s="12">
        <v>0</v>
      </c>
      <c r="N48" s="12">
        <v>0</v>
      </c>
      <c r="O48" s="11" t="s">
        <v>72</v>
      </c>
      <c r="P48" s="13" t="s">
        <v>7</v>
      </c>
      <c r="Q48" s="68">
        <f t="shared" si="2"/>
        <v>429044.28</v>
      </c>
      <c r="R48">
        <f t="shared" si="3"/>
        <v>6435.6642000000002</v>
      </c>
      <c r="S48" s="68">
        <f t="shared" si="4"/>
        <v>445137.18690000003</v>
      </c>
      <c r="T48">
        <f t="shared" si="5"/>
        <v>31795.513350000001</v>
      </c>
    </row>
    <row r="49" spans="1:20" ht="24" x14ac:dyDescent="0.25">
      <c r="A49" s="16" t="s">
        <v>73</v>
      </c>
      <c r="B49" s="15" t="s">
        <v>28</v>
      </c>
      <c r="C49" s="15" t="s">
        <v>74</v>
      </c>
      <c r="D49" s="13" t="s">
        <v>30</v>
      </c>
      <c r="E49" s="13">
        <v>1</v>
      </c>
      <c r="F49" s="12">
        <v>1694.89</v>
      </c>
      <c r="G49" s="14" t="s">
        <v>7</v>
      </c>
      <c r="H49" s="14">
        <v>14</v>
      </c>
      <c r="I49" s="12">
        <f t="shared" si="0"/>
        <v>508.47</v>
      </c>
      <c r="J49" s="12">
        <v>70</v>
      </c>
      <c r="K49" s="12">
        <f t="shared" si="1"/>
        <v>7118.58</v>
      </c>
      <c r="L49" s="12">
        <v>391.52</v>
      </c>
      <c r="M49" s="12">
        <v>729.8</v>
      </c>
      <c r="N49" s="12">
        <v>391.52</v>
      </c>
      <c r="O49" s="11" t="s">
        <v>7</v>
      </c>
      <c r="P49" s="13" t="s">
        <v>7</v>
      </c>
      <c r="Q49" s="68">
        <f t="shared" si="2"/>
        <v>8239.9</v>
      </c>
      <c r="R49">
        <f t="shared" si="3"/>
        <v>123.59849999999999</v>
      </c>
      <c r="S49" s="68">
        <f t="shared" si="4"/>
        <v>12405.3619</v>
      </c>
      <c r="T49">
        <f t="shared" si="5"/>
        <v>886.09727857142855</v>
      </c>
    </row>
    <row r="50" spans="1:20" ht="15" x14ac:dyDescent="0.25">
      <c r="A50" s="16" t="s">
        <v>75</v>
      </c>
      <c r="B50" s="15" t="s">
        <v>28</v>
      </c>
      <c r="C50" s="15" t="s">
        <v>76</v>
      </c>
      <c r="D50" s="13" t="s">
        <v>30</v>
      </c>
      <c r="E50" s="13">
        <v>1</v>
      </c>
      <c r="F50" s="12">
        <v>129364.07</v>
      </c>
      <c r="G50" s="14" t="s">
        <v>7</v>
      </c>
      <c r="H50" s="14">
        <v>14</v>
      </c>
      <c r="I50" s="12">
        <f t="shared" si="0"/>
        <v>38809.22</v>
      </c>
      <c r="J50" s="12">
        <v>70</v>
      </c>
      <c r="K50" s="12">
        <f t="shared" si="1"/>
        <v>543329.07999999996</v>
      </c>
      <c r="L50" s="12">
        <v>29883.1</v>
      </c>
      <c r="M50" s="12">
        <v>121923.05</v>
      </c>
      <c r="N50" s="12">
        <v>29883.1</v>
      </c>
      <c r="O50" s="11" t="s">
        <v>7</v>
      </c>
      <c r="P50" s="13" t="s">
        <v>7</v>
      </c>
      <c r="Q50" s="68">
        <f t="shared" si="2"/>
        <v>695135.23</v>
      </c>
      <c r="R50">
        <f t="shared" si="3"/>
        <v>10427.02845</v>
      </c>
      <c r="S50" s="68">
        <f t="shared" si="4"/>
        <v>724728.40390000003</v>
      </c>
      <c r="T50">
        <f t="shared" si="5"/>
        <v>51766.31456428572</v>
      </c>
    </row>
    <row r="51" spans="1:20" ht="24" x14ac:dyDescent="0.25">
      <c r="A51" s="16" t="s">
        <v>81</v>
      </c>
      <c r="B51" s="15" t="s">
        <v>28</v>
      </c>
      <c r="C51" s="15" t="s">
        <v>82</v>
      </c>
      <c r="D51" s="13" t="s">
        <v>30</v>
      </c>
      <c r="E51" s="13">
        <v>4</v>
      </c>
      <c r="F51" s="12">
        <v>835959.54</v>
      </c>
      <c r="G51" s="14" t="s">
        <v>7</v>
      </c>
      <c r="H51" s="14">
        <v>21</v>
      </c>
      <c r="I51" s="12">
        <f t="shared" ref="I51:I82" si="6">ROUND(F51-((F51*J51)/100),2)</f>
        <v>250787.86</v>
      </c>
      <c r="J51" s="12">
        <v>70</v>
      </c>
      <c r="K51" s="12">
        <f t="shared" ref="K51:K77" si="7">ROUND((H51 * I51),2)</f>
        <v>5266545.0599999996</v>
      </c>
      <c r="L51" s="12">
        <v>289659.98</v>
      </c>
      <c r="M51" s="12">
        <v>590436.47</v>
      </c>
      <c r="N51" s="12">
        <v>289659.98</v>
      </c>
      <c r="O51" s="11" t="s">
        <v>7</v>
      </c>
      <c r="P51" s="13" t="s">
        <v>7</v>
      </c>
      <c r="Q51" s="68">
        <f t="shared" si="2"/>
        <v>6146641.5099999998</v>
      </c>
      <c r="R51">
        <f t="shared" si="3"/>
        <v>92199.62264999999</v>
      </c>
      <c r="S51" s="68">
        <f t="shared" si="4"/>
        <v>6156702.5317000002</v>
      </c>
      <c r="T51">
        <f t="shared" si="5"/>
        <v>293176.31103333336</v>
      </c>
    </row>
    <row r="52" spans="1:20" ht="24" x14ac:dyDescent="0.25">
      <c r="A52" s="16" t="s">
        <v>83</v>
      </c>
      <c r="B52" s="15" t="s">
        <v>28</v>
      </c>
      <c r="C52" s="15" t="s">
        <v>84</v>
      </c>
      <c r="D52" s="13" t="s">
        <v>30</v>
      </c>
      <c r="E52" s="13" t="s">
        <v>34</v>
      </c>
      <c r="F52" s="12">
        <v>82079.27</v>
      </c>
      <c r="G52" s="14" t="s">
        <v>7</v>
      </c>
      <c r="H52" s="14">
        <v>21</v>
      </c>
      <c r="I52" s="12">
        <f t="shared" si="6"/>
        <v>24623.78</v>
      </c>
      <c r="J52" s="12">
        <v>70</v>
      </c>
      <c r="K52" s="12">
        <f t="shared" si="7"/>
        <v>517099.38</v>
      </c>
      <c r="L52" s="12">
        <v>0</v>
      </c>
      <c r="M52" s="12">
        <v>0</v>
      </c>
      <c r="N52" s="12">
        <v>0</v>
      </c>
      <c r="O52" s="11" t="s">
        <v>72</v>
      </c>
      <c r="P52" s="13" t="s">
        <v>7</v>
      </c>
      <c r="Q52" s="68">
        <f t="shared" si="2"/>
        <v>517099.38</v>
      </c>
      <c r="R52">
        <f t="shared" si="3"/>
        <v>7756.4906999999994</v>
      </c>
      <c r="S52" s="68">
        <f t="shared" si="4"/>
        <v>517099.38</v>
      </c>
      <c r="T52">
        <f t="shared" si="5"/>
        <v>24623.78</v>
      </c>
    </row>
    <row r="53" spans="1:20" ht="24" x14ac:dyDescent="0.25">
      <c r="A53" s="16" t="s">
        <v>73</v>
      </c>
      <c r="B53" s="15" t="s">
        <v>28</v>
      </c>
      <c r="C53" s="15" t="s">
        <v>74</v>
      </c>
      <c r="D53" s="13" t="s">
        <v>30</v>
      </c>
      <c r="E53" s="13">
        <v>1</v>
      </c>
      <c r="F53" s="12">
        <v>1694.89</v>
      </c>
      <c r="G53" s="14" t="s">
        <v>7</v>
      </c>
      <c r="H53" s="14">
        <v>21</v>
      </c>
      <c r="I53" s="12">
        <f t="shared" si="6"/>
        <v>508.47</v>
      </c>
      <c r="J53" s="12">
        <v>70</v>
      </c>
      <c r="K53" s="12">
        <f t="shared" si="7"/>
        <v>10677.87</v>
      </c>
      <c r="L53" s="12">
        <v>587.28</v>
      </c>
      <c r="M53" s="12">
        <v>1094.7</v>
      </c>
      <c r="N53" s="12">
        <v>587.28</v>
      </c>
      <c r="O53" s="11" t="s">
        <v>7</v>
      </c>
      <c r="P53" s="13" t="s">
        <v>7</v>
      </c>
      <c r="Q53" s="68">
        <f t="shared" si="2"/>
        <v>12359.850000000002</v>
      </c>
      <c r="R53">
        <f t="shared" si="3"/>
        <v>185.39775000000003</v>
      </c>
      <c r="S53" s="68">
        <f t="shared" si="4"/>
        <v>12359.850000000002</v>
      </c>
      <c r="T53">
        <f t="shared" si="5"/>
        <v>588.5642857142858</v>
      </c>
    </row>
    <row r="54" spans="1:20" ht="15" x14ac:dyDescent="0.25">
      <c r="A54" s="16" t="s">
        <v>85</v>
      </c>
      <c r="B54" s="15" t="s">
        <v>28</v>
      </c>
      <c r="C54" s="15" t="s">
        <v>86</v>
      </c>
      <c r="D54" s="13" t="s">
        <v>30</v>
      </c>
      <c r="E54" s="13">
        <v>1</v>
      </c>
      <c r="F54" s="12">
        <v>40147.47</v>
      </c>
      <c r="G54" s="14" t="s">
        <v>7</v>
      </c>
      <c r="H54" s="14">
        <v>21</v>
      </c>
      <c r="I54" s="12">
        <f t="shared" si="6"/>
        <v>12044.24</v>
      </c>
      <c r="J54" s="12">
        <v>70</v>
      </c>
      <c r="K54" s="12">
        <f t="shared" si="7"/>
        <v>252929.04</v>
      </c>
      <c r="L54" s="12">
        <v>13911.1</v>
      </c>
      <c r="M54" s="12">
        <v>56757.279999999999</v>
      </c>
      <c r="N54" s="12">
        <v>13911.1</v>
      </c>
      <c r="O54" s="11" t="s">
        <v>7</v>
      </c>
      <c r="P54" s="13" t="s">
        <v>7</v>
      </c>
      <c r="Q54" s="68">
        <f t="shared" si="2"/>
        <v>323597.42</v>
      </c>
      <c r="R54">
        <f t="shared" si="3"/>
        <v>4853.9612999999999</v>
      </c>
      <c r="S54" s="68">
        <f t="shared" si="4"/>
        <v>323597.42</v>
      </c>
      <c r="T54">
        <f t="shared" si="5"/>
        <v>15409.400952380951</v>
      </c>
    </row>
    <row r="55" spans="1:20" ht="24" x14ac:dyDescent="0.25">
      <c r="A55" s="16" t="s">
        <v>87</v>
      </c>
      <c r="B55" s="15" t="s">
        <v>28</v>
      </c>
      <c r="C55" s="15" t="s">
        <v>88</v>
      </c>
      <c r="D55" s="13" t="s">
        <v>30</v>
      </c>
      <c r="E55" s="13">
        <v>203</v>
      </c>
      <c r="F55" s="12">
        <v>494259.96</v>
      </c>
      <c r="G55" s="14" t="s">
        <v>7</v>
      </c>
      <c r="H55" s="14">
        <v>2</v>
      </c>
      <c r="I55" s="12">
        <f t="shared" si="6"/>
        <v>138392.79</v>
      </c>
      <c r="J55" s="12">
        <v>72</v>
      </c>
      <c r="K55" s="12">
        <f t="shared" si="7"/>
        <v>276785.58</v>
      </c>
      <c r="L55" s="12">
        <v>10822.32</v>
      </c>
      <c r="M55" s="12">
        <v>37798.019999999997</v>
      </c>
      <c r="N55" s="12">
        <v>10822.32</v>
      </c>
      <c r="O55" s="11" t="s">
        <v>89</v>
      </c>
      <c r="P55" s="13" t="s">
        <v>7</v>
      </c>
      <c r="Q55" s="68">
        <f t="shared" si="2"/>
        <v>325405.92000000004</v>
      </c>
      <c r="R55">
        <f t="shared" si="3"/>
        <v>4881.0888000000004</v>
      </c>
      <c r="S55" s="68">
        <f t="shared" si="4"/>
        <v>325405.92000000004</v>
      </c>
      <c r="T55">
        <f t="shared" si="5"/>
        <v>162702.96000000002</v>
      </c>
    </row>
    <row r="56" spans="1:20" ht="24" x14ac:dyDescent="0.25">
      <c r="A56" s="11" t="s">
        <v>90</v>
      </c>
      <c r="B56" s="11" t="s">
        <v>28</v>
      </c>
      <c r="C56" s="15" t="s">
        <v>91</v>
      </c>
      <c r="D56" s="13">
        <v>36</v>
      </c>
      <c r="E56" s="13" t="s">
        <v>34</v>
      </c>
      <c r="F56" s="39">
        <v>235131.6</v>
      </c>
      <c r="G56" s="14" t="s">
        <v>7</v>
      </c>
      <c r="H56" s="14">
        <v>2</v>
      </c>
      <c r="I56" s="12">
        <f t="shared" si="6"/>
        <v>82296.06</v>
      </c>
      <c r="J56" s="12">
        <v>65</v>
      </c>
      <c r="K56" s="12">
        <f t="shared" si="7"/>
        <v>164592.12</v>
      </c>
      <c r="L56" s="12">
        <v>0</v>
      </c>
      <c r="M56" s="12">
        <v>0</v>
      </c>
      <c r="N56" s="12">
        <v>0</v>
      </c>
      <c r="O56" s="11" t="s">
        <v>7</v>
      </c>
      <c r="P56" s="13" t="s">
        <v>7</v>
      </c>
      <c r="Q56" s="68">
        <f t="shared" si="2"/>
        <v>164592.12</v>
      </c>
      <c r="R56">
        <f t="shared" si="3"/>
        <v>2468.8817999999997</v>
      </c>
      <c r="S56" s="68">
        <f t="shared" si="4"/>
        <v>164592.12</v>
      </c>
      <c r="T56">
        <f t="shared" si="5"/>
        <v>82296.06</v>
      </c>
    </row>
    <row r="57" spans="1:20" ht="24" x14ac:dyDescent="0.25">
      <c r="A57" s="11" t="s">
        <v>92</v>
      </c>
      <c r="B57" s="11" t="s">
        <v>54</v>
      </c>
      <c r="C57" s="15" t="s">
        <v>93</v>
      </c>
      <c r="D57" s="13" t="s">
        <v>30</v>
      </c>
      <c r="E57" s="13">
        <v>14</v>
      </c>
      <c r="F57" s="40">
        <v>0</v>
      </c>
      <c r="G57" s="14" t="s">
        <v>7</v>
      </c>
      <c r="H57" s="14">
        <v>2</v>
      </c>
      <c r="I57" s="12">
        <f t="shared" si="6"/>
        <v>0</v>
      </c>
      <c r="J57" s="12">
        <v>72</v>
      </c>
      <c r="K57" s="12">
        <f t="shared" si="7"/>
        <v>0</v>
      </c>
      <c r="L57" s="12">
        <v>0</v>
      </c>
      <c r="M57" s="12">
        <v>0</v>
      </c>
      <c r="N57" s="12">
        <v>0</v>
      </c>
      <c r="O57" s="11" t="s">
        <v>7</v>
      </c>
      <c r="P57" s="13" t="s">
        <v>7</v>
      </c>
      <c r="Q57" s="68">
        <f t="shared" si="2"/>
        <v>0</v>
      </c>
      <c r="R57">
        <f t="shared" si="3"/>
        <v>0</v>
      </c>
      <c r="S57" s="68">
        <f t="shared" si="4"/>
        <v>0</v>
      </c>
      <c r="T57">
        <f t="shared" si="5"/>
        <v>0</v>
      </c>
    </row>
    <row r="58" spans="1:20" ht="15" x14ac:dyDescent="0.25">
      <c r="A58" s="11" t="s">
        <v>94</v>
      </c>
      <c r="B58" s="11" t="s">
        <v>28</v>
      </c>
      <c r="C58" s="15" t="s">
        <v>95</v>
      </c>
      <c r="D58" s="13" t="s">
        <v>30</v>
      </c>
      <c r="E58" s="13">
        <v>14</v>
      </c>
      <c r="F58" s="41">
        <v>0</v>
      </c>
      <c r="G58" s="14" t="s">
        <v>7</v>
      </c>
      <c r="H58" s="14">
        <v>2</v>
      </c>
      <c r="I58" s="12">
        <f t="shared" si="6"/>
        <v>0</v>
      </c>
      <c r="J58" s="12">
        <v>72</v>
      </c>
      <c r="K58" s="12">
        <f t="shared" si="7"/>
        <v>0</v>
      </c>
      <c r="L58" s="12">
        <v>0</v>
      </c>
      <c r="M58" s="12">
        <v>0</v>
      </c>
      <c r="N58" s="12">
        <v>0</v>
      </c>
      <c r="O58" s="11" t="s">
        <v>7</v>
      </c>
      <c r="P58" s="13" t="s">
        <v>7</v>
      </c>
      <c r="Q58" s="68">
        <f t="shared" si="2"/>
        <v>0</v>
      </c>
      <c r="R58">
        <f t="shared" si="3"/>
        <v>0</v>
      </c>
      <c r="S58" s="68">
        <f t="shared" si="4"/>
        <v>0</v>
      </c>
      <c r="T58">
        <f t="shared" si="5"/>
        <v>0</v>
      </c>
    </row>
    <row r="59" spans="1:20" ht="15" x14ac:dyDescent="0.25">
      <c r="A59" s="11" t="s">
        <v>96</v>
      </c>
      <c r="B59" s="11" t="s">
        <v>28</v>
      </c>
      <c r="C59" s="15" t="s">
        <v>97</v>
      </c>
      <c r="D59" s="13" t="s">
        <v>30</v>
      </c>
      <c r="E59" s="13">
        <v>14</v>
      </c>
      <c r="F59" s="42">
        <v>0</v>
      </c>
      <c r="G59" s="14" t="s">
        <v>7</v>
      </c>
      <c r="H59" s="14">
        <v>4</v>
      </c>
      <c r="I59" s="12">
        <f t="shared" si="6"/>
        <v>0</v>
      </c>
      <c r="J59" s="12">
        <v>72</v>
      </c>
      <c r="K59" s="12">
        <f t="shared" si="7"/>
        <v>0</v>
      </c>
      <c r="L59" s="12">
        <v>0</v>
      </c>
      <c r="M59" s="12">
        <v>0</v>
      </c>
      <c r="N59" s="12">
        <v>0</v>
      </c>
      <c r="O59" s="11" t="s">
        <v>7</v>
      </c>
      <c r="P59" s="13" t="s">
        <v>7</v>
      </c>
      <c r="Q59" s="68">
        <f t="shared" si="2"/>
        <v>0</v>
      </c>
      <c r="R59">
        <f t="shared" si="3"/>
        <v>0</v>
      </c>
      <c r="S59" s="68">
        <f t="shared" si="4"/>
        <v>0</v>
      </c>
      <c r="T59">
        <f t="shared" si="5"/>
        <v>0</v>
      </c>
    </row>
    <row r="60" spans="1:20" ht="15" x14ac:dyDescent="0.25">
      <c r="A60" s="11" t="s">
        <v>98</v>
      </c>
      <c r="B60" s="11" t="s">
        <v>28</v>
      </c>
      <c r="C60" s="15" t="s">
        <v>99</v>
      </c>
      <c r="D60" s="13" t="s">
        <v>30</v>
      </c>
      <c r="E60" s="13">
        <v>21</v>
      </c>
      <c r="F60" s="43">
        <v>0</v>
      </c>
      <c r="G60" s="14" t="s">
        <v>7</v>
      </c>
      <c r="H60" s="14">
        <v>2</v>
      </c>
      <c r="I60" s="12">
        <f t="shared" si="6"/>
        <v>0</v>
      </c>
      <c r="J60" s="12">
        <v>72</v>
      </c>
      <c r="K60" s="12">
        <f t="shared" si="7"/>
        <v>0</v>
      </c>
      <c r="L60" s="12">
        <v>0</v>
      </c>
      <c r="M60" s="12">
        <v>0</v>
      </c>
      <c r="N60" s="12">
        <v>0</v>
      </c>
      <c r="O60" s="11" t="s">
        <v>7</v>
      </c>
      <c r="P60" s="13" t="s">
        <v>7</v>
      </c>
      <c r="Q60" s="68">
        <f t="shared" si="2"/>
        <v>0</v>
      </c>
      <c r="R60">
        <f t="shared" si="3"/>
        <v>0</v>
      </c>
      <c r="S60" s="68">
        <f t="shared" si="4"/>
        <v>0</v>
      </c>
      <c r="T60">
        <f t="shared" si="5"/>
        <v>0</v>
      </c>
    </row>
    <row r="61" spans="1:20" ht="15" x14ac:dyDescent="0.25">
      <c r="A61" s="11" t="s">
        <v>100</v>
      </c>
      <c r="B61" s="11" t="s">
        <v>28</v>
      </c>
      <c r="C61" s="15" t="s">
        <v>101</v>
      </c>
      <c r="D61" s="13" t="s">
        <v>30</v>
      </c>
      <c r="E61" s="13">
        <v>14</v>
      </c>
      <c r="F61" s="44">
        <v>0</v>
      </c>
      <c r="G61" s="14" t="s">
        <v>7</v>
      </c>
      <c r="H61" s="14">
        <v>6</v>
      </c>
      <c r="I61" s="12">
        <f t="shared" si="6"/>
        <v>0</v>
      </c>
      <c r="J61" s="12">
        <v>72</v>
      </c>
      <c r="K61" s="12">
        <f t="shared" si="7"/>
        <v>0</v>
      </c>
      <c r="L61" s="12">
        <v>0</v>
      </c>
      <c r="M61" s="12">
        <v>0</v>
      </c>
      <c r="N61" s="12">
        <v>0</v>
      </c>
      <c r="O61" s="11" t="s">
        <v>7</v>
      </c>
      <c r="P61" s="13" t="s">
        <v>7</v>
      </c>
      <c r="Q61" s="68">
        <f t="shared" si="2"/>
        <v>0</v>
      </c>
      <c r="R61">
        <f t="shared" si="3"/>
        <v>0</v>
      </c>
      <c r="S61" s="68">
        <f t="shared" si="4"/>
        <v>37682.147249999995</v>
      </c>
      <c r="T61">
        <f t="shared" si="5"/>
        <v>6280.3578749999988</v>
      </c>
    </row>
    <row r="62" spans="1:20" ht="24" x14ac:dyDescent="0.25">
      <c r="A62" s="11" t="s">
        <v>102</v>
      </c>
      <c r="B62" s="11" t="s">
        <v>28</v>
      </c>
      <c r="C62" s="15" t="s">
        <v>103</v>
      </c>
      <c r="D62" s="13" t="s">
        <v>30</v>
      </c>
      <c r="E62" s="13">
        <v>140</v>
      </c>
      <c r="F62" s="45">
        <v>0</v>
      </c>
      <c r="G62" s="14" t="s">
        <v>7</v>
      </c>
      <c r="H62" s="14">
        <v>2</v>
      </c>
      <c r="I62" s="12">
        <f t="shared" si="6"/>
        <v>0</v>
      </c>
      <c r="J62" s="12">
        <v>72</v>
      </c>
      <c r="K62" s="12">
        <f t="shared" si="7"/>
        <v>0</v>
      </c>
      <c r="L62" s="12">
        <v>0</v>
      </c>
      <c r="M62" s="12">
        <v>0</v>
      </c>
      <c r="N62" s="12">
        <v>0</v>
      </c>
      <c r="O62" s="11" t="s">
        <v>7</v>
      </c>
      <c r="P62" s="13" t="s">
        <v>7</v>
      </c>
      <c r="Q62" s="68">
        <f t="shared" si="2"/>
        <v>0</v>
      </c>
      <c r="R62">
        <f t="shared" si="3"/>
        <v>0</v>
      </c>
      <c r="S62" s="68">
        <f t="shared" si="4"/>
        <v>3456.6976500000001</v>
      </c>
      <c r="T62">
        <f t="shared" si="5"/>
        <v>1728.348825</v>
      </c>
    </row>
    <row r="63" spans="1:20" ht="15" x14ac:dyDescent="0.25">
      <c r="A63" s="11" t="s">
        <v>104</v>
      </c>
      <c r="B63" s="11" t="s">
        <v>28</v>
      </c>
      <c r="C63" s="15" t="s">
        <v>105</v>
      </c>
      <c r="D63" s="13" t="s">
        <v>30</v>
      </c>
      <c r="E63" s="13">
        <v>14</v>
      </c>
      <c r="F63" s="46">
        <v>0</v>
      </c>
      <c r="G63" s="14" t="s">
        <v>7</v>
      </c>
      <c r="H63" s="14">
        <v>2</v>
      </c>
      <c r="I63" s="12">
        <f t="shared" si="6"/>
        <v>0</v>
      </c>
      <c r="J63" s="12">
        <v>72</v>
      </c>
      <c r="K63" s="12">
        <f t="shared" si="7"/>
        <v>0</v>
      </c>
      <c r="L63" s="12">
        <v>0</v>
      </c>
      <c r="M63" s="12">
        <v>0</v>
      </c>
      <c r="N63" s="12">
        <v>0</v>
      </c>
      <c r="O63" s="11" t="s">
        <v>7</v>
      </c>
      <c r="P63" s="13" t="s">
        <v>7</v>
      </c>
      <c r="Q63" s="68">
        <f t="shared" si="2"/>
        <v>0</v>
      </c>
      <c r="R63">
        <f t="shared" si="3"/>
        <v>0</v>
      </c>
      <c r="S63" s="68">
        <f t="shared" si="4"/>
        <v>123.59849999999999</v>
      </c>
      <c r="T63">
        <f t="shared" si="5"/>
        <v>61.799249999999994</v>
      </c>
    </row>
    <row r="64" spans="1:20" ht="15" x14ac:dyDescent="0.25">
      <c r="A64" s="11" t="s">
        <v>106</v>
      </c>
      <c r="B64" s="11" t="s">
        <v>28</v>
      </c>
      <c r="C64" s="15" t="s">
        <v>107</v>
      </c>
      <c r="D64" s="13" t="s">
        <v>30</v>
      </c>
      <c r="E64" s="13">
        <v>14</v>
      </c>
      <c r="F64" s="47">
        <v>0</v>
      </c>
      <c r="G64" s="14" t="s">
        <v>7</v>
      </c>
      <c r="H64" s="14">
        <v>2</v>
      </c>
      <c r="I64" s="12">
        <f t="shared" si="6"/>
        <v>0</v>
      </c>
      <c r="J64" s="12">
        <v>72</v>
      </c>
      <c r="K64" s="12">
        <f t="shared" si="7"/>
        <v>0</v>
      </c>
      <c r="L64" s="12">
        <v>0</v>
      </c>
      <c r="M64" s="12">
        <v>0</v>
      </c>
      <c r="N64" s="12">
        <v>0</v>
      </c>
      <c r="O64" s="11" t="s">
        <v>7</v>
      </c>
      <c r="P64" s="13" t="s">
        <v>7</v>
      </c>
      <c r="Q64" s="68">
        <f t="shared" si="2"/>
        <v>0</v>
      </c>
      <c r="R64">
        <f t="shared" si="3"/>
        <v>0</v>
      </c>
      <c r="S64" s="68">
        <f t="shared" si="4"/>
        <v>10427.02845</v>
      </c>
      <c r="T64">
        <f t="shared" si="5"/>
        <v>5213.5142249999999</v>
      </c>
    </row>
    <row r="65" spans="1:20" ht="15" x14ac:dyDescent="0.25">
      <c r="A65" s="11" t="s">
        <v>108</v>
      </c>
      <c r="B65" s="11" t="s">
        <v>28</v>
      </c>
      <c r="C65" s="15" t="s">
        <v>109</v>
      </c>
      <c r="D65" s="13" t="s">
        <v>30</v>
      </c>
      <c r="E65" s="13">
        <v>14</v>
      </c>
      <c r="F65" s="48">
        <v>0</v>
      </c>
      <c r="G65" s="14" t="s">
        <v>7</v>
      </c>
      <c r="H65" s="14">
        <v>2</v>
      </c>
      <c r="I65" s="12">
        <f t="shared" si="6"/>
        <v>0</v>
      </c>
      <c r="J65" s="12">
        <v>72</v>
      </c>
      <c r="K65" s="12">
        <f t="shared" si="7"/>
        <v>0</v>
      </c>
      <c r="L65" s="12">
        <v>0</v>
      </c>
      <c r="M65" s="12">
        <v>0</v>
      </c>
      <c r="N65" s="12">
        <v>0</v>
      </c>
      <c r="O65" s="11" t="s">
        <v>7</v>
      </c>
      <c r="P65" s="13" t="s">
        <v>7</v>
      </c>
      <c r="Q65" s="68">
        <f t="shared" si="2"/>
        <v>0</v>
      </c>
      <c r="R65">
        <f t="shared" si="3"/>
        <v>0</v>
      </c>
      <c r="S65" s="68">
        <f t="shared" si="4"/>
        <v>76553.772450000019</v>
      </c>
      <c r="T65">
        <f t="shared" si="5"/>
        <v>38276.886225000009</v>
      </c>
    </row>
    <row r="66" spans="1:20" ht="24" x14ac:dyDescent="0.25">
      <c r="A66" s="11" t="s">
        <v>110</v>
      </c>
      <c r="B66" s="11" t="s">
        <v>54</v>
      </c>
      <c r="C66" s="15" t="s">
        <v>111</v>
      </c>
      <c r="D66" s="13" t="s">
        <v>30</v>
      </c>
      <c r="E66" s="13">
        <v>14</v>
      </c>
      <c r="F66" s="49">
        <v>0</v>
      </c>
      <c r="G66" s="14" t="s">
        <v>7</v>
      </c>
      <c r="H66" s="14">
        <v>2</v>
      </c>
      <c r="I66" s="12">
        <f t="shared" si="6"/>
        <v>0</v>
      </c>
      <c r="J66" s="12">
        <v>72</v>
      </c>
      <c r="K66" s="12">
        <f t="shared" si="7"/>
        <v>0</v>
      </c>
      <c r="L66" s="12">
        <v>0</v>
      </c>
      <c r="M66" s="12">
        <v>0</v>
      </c>
      <c r="N66" s="12">
        <v>0</v>
      </c>
      <c r="O66" s="11" t="s">
        <v>89</v>
      </c>
      <c r="P66" s="13" t="s">
        <v>7</v>
      </c>
      <c r="Q66" s="68">
        <f t="shared" si="2"/>
        <v>0</v>
      </c>
      <c r="R66">
        <f t="shared" si="3"/>
        <v>0</v>
      </c>
      <c r="S66" s="68">
        <f t="shared" si="4"/>
        <v>6435.6642000000002</v>
      </c>
      <c r="T66">
        <f t="shared" si="5"/>
        <v>3217.8321000000001</v>
      </c>
    </row>
    <row r="67" spans="1:20" ht="24" x14ac:dyDescent="0.25">
      <c r="A67" s="11" t="s">
        <v>112</v>
      </c>
      <c r="B67" s="11" t="s">
        <v>28</v>
      </c>
      <c r="C67" s="15" t="s">
        <v>113</v>
      </c>
      <c r="D67" s="13">
        <v>36</v>
      </c>
      <c r="E67" s="13" t="s">
        <v>34</v>
      </c>
      <c r="F67" s="50">
        <v>179325.37</v>
      </c>
      <c r="G67" s="14" t="s">
        <v>7</v>
      </c>
      <c r="H67" s="14">
        <v>2</v>
      </c>
      <c r="I67" s="12">
        <f t="shared" si="6"/>
        <v>50211.1</v>
      </c>
      <c r="J67" s="12">
        <v>72</v>
      </c>
      <c r="K67" s="12">
        <f t="shared" si="7"/>
        <v>100422.2</v>
      </c>
      <c r="L67" s="12">
        <v>0</v>
      </c>
      <c r="M67" s="12">
        <v>0</v>
      </c>
      <c r="N67" s="12">
        <v>0</v>
      </c>
      <c r="O67" s="11" t="s">
        <v>7</v>
      </c>
      <c r="P67" s="13" t="s">
        <v>7</v>
      </c>
      <c r="Q67" s="68">
        <f t="shared" si="2"/>
        <v>100422.2</v>
      </c>
      <c r="R67">
        <f t="shared" si="3"/>
        <v>1506.3329999999999</v>
      </c>
      <c r="S67" s="68">
        <f t="shared" si="4"/>
        <v>100545.79849999999</v>
      </c>
      <c r="T67">
        <f t="shared" si="5"/>
        <v>50272.899249999995</v>
      </c>
    </row>
    <row r="68" spans="1:20" ht="24" x14ac:dyDescent="0.25">
      <c r="A68" s="11" t="s">
        <v>114</v>
      </c>
      <c r="B68" s="11" t="s">
        <v>54</v>
      </c>
      <c r="C68" s="15" t="s">
        <v>115</v>
      </c>
      <c r="D68" s="13" t="s">
        <v>30</v>
      </c>
      <c r="E68" s="13">
        <v>14</v>
      </c>
      <c r="F68" s="51">
        <v>0</v>
      </c>
      <c r="G68" s="14" t="s">
        <v>7</v>
      </c>
      <c r="H68" s="14">
        <v>2</v>
      </c>
      <c r="I68" s="12">
        <f t="shared" si="6"/>
        <v>0</v>
      </c>
      <c r="J68" s="12">
        <v>72</v>
      </c>
      <c r="K68" s="12">
        <f t="shared" si="7"/>
        <v>0</v>
      </c>
      <c r="L68" s="12">
        <v>0</v>
      </c>
      <c r="M68" s="12">
        <v>0</v>
      </c>
      <c r="N68" s="12">
        <v>0</v>
      </c>
      <c r="O68" s="11" t="s">
        <v>7</v>
      </c>
      <c r="P68" s="13" t="s">
        <v>7</v>
      </c>
      <c r="Q68" s="68">
        <f t="shared" si="2"/>
        <v>0</v>
      </c>
      <c r="R68">
        <f t="shared" si="3"/>
        <v>0</v>
      </c>
      <c r="S68" s="68">
        <f t="shared" si="4"/>
        <v>10427.02845</v>
      </c>
      <c r="T68">
        <f t="shared" si="5"/>
        <v>5213.5142249999999</v>
      </c>
    </row>
    <row r="69" spans="1:20" ht="15" x14ac:dyDescent="0.25">
      <c r="A69" s="11" t="s">
        <v>116</v>
      </c>
      <c r="B69" s="11" t="s">
        <v>28</v>
      </c>
      <c r="C69" s="15" t="s">
        <v>117</v>
      </c>
      <c r="D69" s="13">
        <v>36</v>
      </c>
      <c r="E69" s="13" t="s">
        <v>34</v>
      </c>
      <c r="F69" s="52">
        <v>0</v>
      </c>
      <c r="G69" s="14" t="s">
        <v>7</v>
      </c>
      <c r="H69" s="14">
        <v>2</v>
      </c>
      <c r="I69" s="12">
        <f t="shared" si="6"/>
        <v>0</v>
      </c>
      <c r="J69" s="12">
        <v>72</v>
      </c>
      <c r="K69" s="12">
        <f t="shared" si="7"/>
        <v>0</v>
      </c>
      <c r="L69" s="12">
        <v>0</v>
      </c>
      <c r="M69" s="12">
        <v>0</v>
      </c>
      <c r="N69" s="12">
        <v>0</v>
      </c>
      <c r="O69" s="11" t="s">
        <v>7</v>
      </c>
      <c r="P69" s="13" t="s">
        <v>7</v>
      </c>
      <c r="Q69" s="68">
        <f t="shared" si="2"/>
        <v>0</v>
      </c>
      <c r="R69">
        <f t="shared" si="3"/>
        <v>0</v>
      </c>
      <c r="S69" s="68">
        <f t="shared" si="4"/>
        <v>92199.62264999999</v>
      </c>
      <c r="T69">
        <f t="shared" si="5"/>
        <v>46099.811324999995</v>
      </c>
    </row>
    <row r="70" spans="1:20" ht="24" x14ac:dyDescent="0.25">
      <c r="A70" s="11" t="s">
        <v>118</v>
      </c>
      <c r="B70" s="11" t="s">
        <v>54</v>
      </c>
      <c r="C70" s="15" t="s">
        <v>119</v>
      </c>
      <c r="D70" s="13" t="s">
        <v>30</v>
      </c>
      <c r="E70" s="13">
        <v>14</v>
      </c>
      <c r="F70" s="53">
        <v>0</v>
      </c>
      <c r="G70" s="14" t="s">
        <v>7</v>
      </c>
      <c r="H70" s="14">
        <v>2</v>
      </c>
      <c r="I70" s="12">
        <f t="shared" si="6"/>
        <v>0</v>
      </c>
      <c r="J70" s="12">
        <v>72</v>
      </c>
      <c r="K70" s="12">
        <f t="shared" si="7"/>
        <v>0</v>
      </c>
      <c r="L70" s="12">
        <v>0</v>
      </c>
      <c r="M70" s="12">
        <v>0</v>
      </c>
      <c r="N70" s="12">
        <v>0</v>
      </c>
      <c r="O70" s="11" t="s">
        <v>7</v>
      </c>
      <c r="P70" s="13" t="s">
        <v>7</v>
      </c>
      <c r="Q70" s="68">
        <f t="shared" si="2"/>
        <v>0</v>
      </c>
      <c r="R70">
        <f t="shared" si="3"/>
        <v>0</v>
      </c>
      <c r="S70" s="68">
        <f t="shared" si="4"/>
        <v>7756.4906999999994</v>
      </c>
      <c r="T70">
        <f t="shared" si="5"/>
        <v>3878.2453499999997</v>
      </c>
    </row>
    <row r="71" spans="1:20" ht="24" x14ac:dyDescent="0.25">
      <c r="A71" s="11" t="s">
        <v>120</v>
      </c>
      <c r="B71" s="11" t="s">
        <v>28</v>
      </c>
      <c r="C71" s="15" t="s">
        <v>121</v>
      </c>
      <c r="D71" s="13">
        <v>36</v>
      </c>
      <c r="E71" s="13" t="s">
        <v>34</v>
      </c>
      <c r="F71" s="54">
        <v>0</v>
      </c>
      <c r="G71" s="14" t="s">
        <v>7</v>
      </c>
      <c r="H71" s="14">
        <v>2</v>
      </c>
      <c r="I71" s="12">
        <f t="shared" si="6"/>
        <v>0</v>
      </c>
      <c r="J71" s="12">
        <v>72</v>
      </c>
      <c r="K71" s="12">
        <f t="shared" si="7"/>
        <v>0</v>
      </c>
      <c r="L71" s="12">
        <v>0</v>
      </c>
      <c r="M71" s="12">
        <v>0</v>
      </c>
      <c r="N71" s="12">
        <v>0</v>
      </c>
      <c r="O71" s="11" t="s">
        <v>7</v>
      </c>
      <c r="P71" s="13" t="s">
        <v>7</v>
      </c>
      <c r="Q71" s="68">
        <f t="shared" si="2"/>
        <v>0</v>
      </c>
      <c r="R71">
        <f t="shared" si="3"/>
        <v>0</v>
      </c>
      <c r="S71" s="68">
        <f t="shared" si="4"/>
        <v>185.39775000000003</v>
      </c>
      <c r="T71">
        <f t="shared" si="5"/>
        <v>92.698875000000015</v>
      </c>
    </row>
    <row r="72" spans="1:20" ht="24" x14ac:dyDescent="0.25">
      <c r="A72" s="11" t="s">
        <v>122</v>
      </c>
      <c r="B72" s="11" t="s">
        <v>54</v>
      </c>
      <c r="C72" s="15" t="s">
        <v>123</v>
      </c>
      <c r="D72" s="13" t="s">
        <v>30</v>
      </c>
      <c r="E72" s="13">
        <v>21</v>
      </c>
      <c r="F72" s="55">
        <v>0</v>
      </c>
      <c r="G72" s="14" t="s">
        <v>7</v>
      </c>
      <c r="H72" s="14">
        <v>2</v>
      </c>
      <c r="I72" s="12">
        <f t="shared" si="6"/>
        <v>0</v>
      </c>
      <c r="J72" s="12">
        <v>72</v>
      </c>
      <c r="K72" s="12">
        <f t="shared" si="7"/>
        <v>0</v>
      </c>
      <c r="L72" s="12">
        <v>0</v>
      </c>
      <c r="M72" s="12">
        <v>0</v>
      </c>
      <c r="N72" s="12">
        <v>0</v>
      </c>
      <c r="O72" s="11" t="s">
        <v>89</v>
      </c>
      <c r="P72" s="13" t="s">
        <v>7</v>
      </c>
      <c r="Q72" s="68">
        <f t="shared" si="2"/>
        <v>0</v>
      </c>
      <c r="R72">
        <f t="shared" si="3"/>
        <v>0</v>
      </c>
      <c r="S72" s="68">
        <f t="shared" si="4"/>
        <v>4853.9612999999999</v>
      </c>
      <c r="T72">
        <f t="shared" si="5"/>
        <v>2426.98065</v>
      </c>
    </row>
    <row r="73" spans="1:20" ht="24" x14ac:dyDescent="0.25">
      <c r="A73" s="11" t="s">
        <v>124</v>
      </c>
      <c r="B73" s="11" t="s">
        <v>28</v>
      </c>
      <c r="C73" s="15" t="s">
        <v>125</v>
      </c>
      <c r="D73" s="13">
        <v>36</v>
      </c>
      <c r="E73" s="13" t="s">
        <v>34</v>
      </c>
      <c r="F73" s="56">
        <v>0</v>
      </c>
      <c r="G73" s="14" t="s">
        <v>7</v>
      </c>
      <c r="H73" s="14">
        <v>2</v>
      </c>
      <c r="I73" s="12">
        <f t="shared" si="6"/>
        <v>0</v>
      </c>
      <c r="J73" s="12">
        <v>72</v>
      </c>
      <c r="K73" s="12">
        <f t="shared" si="7"/>
        <v>0</v>
      </c>
      <c r="L73" s="12">
        <v>0</v>
      </c>
      <c r="M73" s="12">
        <v>0</v>
      </c>
      <c r="N73" s="12">
        <v>0</v>
      </c>
      <c r="O73" s="11" t="s">
        <v>7</v>
      </c>
      <c r="P73" s="13" t="s">
        <v>7</v>
      </c>
      <c r="Q73" s="68">
        <f t="shared" si="2"/>
        <v>0</v>
      </c>
      <c r="R73">
        <f t="shared" si="3"/>
        <v>0</v>
      </c>
      <c r="S73" s="68">
        <f t="shared" si="4"/>
        <v>4881.0888000000004</v>
      </c>
      <c r="T73">
        <f t="shared" si="5"/>
        <v>2440.5444000000002</v>
      </c>
    </row>
    <row r="74" spans="1:20" ht="24" x14ac:dyDescent="0.25">
      <c r="A74" s="11" t="s">
        <v>126</v>
      </c>
      <c r="B74" s="11" t="s">
        <v>54</v>
      </c>
      <c r="C74" s="15" t="s">
        <v>127</v>
      </c>
      <c r="D74" s="13" t="s">
        <v>30</v>
      </c>
      <c r="E74" s="13">
        <v>3</v>
      </c>
      <c r="F74" s="57">
        <v>0</v>
      </c>
      <c r="G74" s="14" t="s">
        <v>7</v>
      </c>
      <c r="H74" s="14">
        <v>2</v>
      </c>
      <c r="I74" s="12">
        <f t="shared" si="6"/>
        <v>0</v>
      </c>
      <c r="J74" s="12">
        <v>72</v>
      </c>
      <c r="K74" s="12">
        <f t="shared" si="7"/>
        <v>0</v>
      </c>
      <c r="L74" s="12">
        <v>0</v>
      </c>
      <c r="M74" s="12">
        <v>0</v>
      </c>
      <c r="N74" s="12">
        <v>0</v>
      </c>
      <c r="O74" s="11" t="s">
        <v>7</v>
      </c>
      <c r="P74" s="13" t="s">
        <v>7</v>
      </c>
      <c r="Q74" s="68">
        <f t="shared" si="2"/>
        <v>0</v>
      </c>
      <c r="R74">
        <f t="shared" si="3"/>
        <v>0</v>
      </c>
      <c r="S74" s="68">
        <f t="shared" si="4"/>
        <v>2468.8817999999997</v>
      </c>
      <c r="T74">
        <f t="shared" si="5"/>
        <v>1234.4408999999998</v>
      </c>
    </row>
    <row r="75" spans="1:20" ht="24" x14ac:dyDescent="0.25">
      <c r="A75" s="11" t="s">
        <v>128</v>
      </c>
      <c r="B75" s="11" t="s">
        <v>28</v>
      </c>
      <c r="C75" s="15" t="s">
        <v>129</v>
      </c>
      <c r="D75" s="13" t="s">
        <v>30</v>
      </c>
      <c r="E75" s="13">
        <v>14</v>
      </c>
      <c r="F75" s="58">
        <v>0</v>
      </c>
      <c r="G75" s="14" t="s">
        <v>7</v>
      </c>
      <c r="H75" s="14">
        <v>2</v>
      </c>
      <c r="I75" s="12">
        <f t="shared" si="6"/>
        <v>0</v>
      </c>
      <c r="J75" s="12">
        <v>72</v>
      </c>
      <c r="K75" s="12">
        <f t="shared" si="7"/>
        <v>0</v>
      </c>
      <c r="L75" s="12">
        <v>0</v>
      </c>
      <c r="M75" s="12">
        <v>0</v>
      </c>
      <c r="N75" s="12">
        <v>0</v>
      </c>
      <c r="O75" s="11" t="s">
        <v>7</v>
      </c>
      <c r="P75" s="13" t="s">
        <v>7</v>
      </c>
      <c r="Q75" s="68">
        <f t="shared" si="2"/>
        <v>0</v>
      </c>
      <c r="R75">
        <f t="shared" si="3"/>
        <v>0</v>
      </c>
      <c r="S75" s="68">
        <f t="shared" si="4"/>
        <v>0</v>
      </c>
      <c r="T75">
        <f t="shared" si="5"/>
        <v>0</v>
      </c>
    </row>
    <row r="76" spans="1:20" ht="15" x14ac:dyDescent="0.25">
      <c r="A76" s="16" t="s">
        <v>130</v>
      </c>
      <c r="B76" s="15" t="s">
        <v>28</v>
      </c>
      <c r="C76" s="15" t="s">
        <v>131</v>
      </c>
      <c r="D76" s="13" t="s">
        <v>30</v>
      </c>
      <c r="E76" s="13">
        <v>1</v>
      </c>
      <c r="F76" s="12">
        <v>88770.9</v>
      </c>
      <c r="G76" s="14" t="s">
        <v>7</v>
      </c>
      <c r="H76" s="14">
        <v>28</v>
      </c>
      <c r="I76" s="12">
        <f t="shared" si="6"/>
        <v>24855.85</v>
      </c>
      <c r="J76" s="12">
        <v>72</v>
      </c>
      <c r="K76" s="12">
        <f t="shared" si="7"/>
        <v>695963.8</v>
      </c>
      <c r="L76" s="12">
        <v>38278.01</v>
      </c>
      <c r="M76" s="12">
        <v>156174.28</v>
      </c>
      <c r="N76" s="12">
        <v>38278.01</v>
      </c>
      <c r="O76" s="11" t="s">
        <v>7</v>
      </c>
      <c r="P76" s="13" t="s">
        <v>7</v>
      </c>
      <c r="Q76" s="68">
        <f t="shared" si="2"/>
        <v>890416.09000000008</v>
      </c>
      <c r="R76">
        <f t="shared" si="3"/>
        <v>13356.24135</v>
      </c>
      <c r="S76" s="68">
        <f t="shared" si="4"/>
        <v>890416.09000000008</v>
      </c>
      <c r="T76">
        <f t="shared" si="5"/>
        <v>31800.574642857147</v>
      </c>
    </row>
    <row r="77" spans="1:20" ht="24" x14ac:dyDescent="0.25">
      <c r="A77" s="16" t="s">
        <v>132</v>
      </c>
      <c r="B77" s="15" t="s">
        <v>28</v>
      </c>
      <c r="C77" s="15" t="s">
        <v>133</v>
      </c>
      <c r="D77" s="13" t="s">
        <v>30</v>
      </c>
      <c r="E77" s="13">
        <v>14</v>
      </c>
      <c r="F77" s="12">
        <v>62451.62</v>
      </c>
      <c r="G77" s="14" t="s">
        <v>7</v>
      </c>
      <c r="H77" s="14">
        <v>28</v>
      </c>
      <c r="I77" s="12">
        <f t="shared" si="6"/>
        <v>17486.45</v>
      </c>
      <c r="J77" s="12">
        <v>72</v>
      </c>
      <c r="K77" s="12">
        <f t="shared" si="7"/>
        <v>489620.6</v>
      </c>
      <c r="L77" s="12">
        <v>19144.169999999998</v>
      </c>
      <c r="M77" s="12">
        <v>108500.7</v>
      </c>
      <c r="N77" s="12">
        <v>19144.169999999998</v>
      </c>
      <c r="O77" s="11" t="s">
        <v>7</v>
      </c>
      <c r="P77" s="13" t="s">
        <v>7</v>
      </c>
      <c r="Q77" s="68">
        <f t="shared" si="2"/>
        <v>617265.47</v>
      </c>
      <c r="R77">
        <f t="shared" si="3"/>
        <v>9258.9820499999987</v>
      </c>
      <c r="S77" s="68">
        <f t="shared" si="4"/>
        <v>617265.47</v>
      </c>
      <c r="T77">
        <f t="shared" si="5"/>
        <v>22045.195357142857</v>
      </c>
    </row>
    <row r="78" spans="1:20" ht="15" x14ac:dyDescent="0.25">
      <c r="A78" s="2" t="s">
        <v>7</v>
      </c>
      <c r="B78" s="2" t="s">
        <v>7</v>
      </c>
      <c r="C78" s="2" t="s">
        <v>7</v>
      </c>
      <c r="D78" s="2" t="s">
        <v>7</v>
      </c>
      <c r="E78" s="2" t="s">
        <v>7</v>
      </c>
      <c r="F78" s="2" t="s">
        <v>7</v>
      </c>
      <c r="G78" s="2" t="s">
        <v>7</v>
      </c>
      <c r="H78" s="2" t="s">
        <v>7</v>
      </c>
      <c r="I78" s="2" t="s">
        <v>7</v>
      </c>
      <c r="J78" s="2" t="s">
        <v>7</v>
      </c>
      <c r="K78" s="2" t="s">
        <v>7</v>
      </c>
      <c r="L78" s="2" t="s">
        <v>7</v>
      </c>
      <c r="M78" s="2" t="s">
        <v>7</v>
      </c>
      <c r="N78" s="2" t="s">
        <v>7</v>
      </c>
      <c r="O78" s="2" t="s">
        <v>7</v>
      </c>
      <c r="P78" s="2" t="s">
        <v>7</v>
      </c>
      <c r="Q78" s="68"/>
    </row>
    <row r="80" spans="1:20" ht="15" x14ac:dyDescent="0.25">
      <c r="A80" s="62" t="s">
        <v>138</v>
      </c>
      <c r="B80" s="62" t="s">
        <v>7</v>
      </c>
      <c r="C80" s="60"/>
      <c r="D80" s="60"/>
      <c r="N80" s="3" t="s">
        <v>134</v>
      </c>
      <c r="P80" s="6">
        <f>(K19+K21+K22+K23+K24+K25+K26+K27+K28+K29+K30+K32+K34+K35+K36+K37+K38+K39+K40+K42+K43+K44+K45+K46+K47+K48+K49+K50+K51+K52+K53+K54+K55+K57+K58+K59+K60+K61+K62+K63+K64+K65+K66+K68+K70+K72+K74+K75+K76+K77)</f>
        <v>19919890.390000001</v>
      </c>
    </row>
    <row r="81" spans="1:16" ht="15" x14ac:dyDescent="0.25">
      <c r="A81" s="62" t="s">
        <v>139</v>
      </c>
      <c r="B81" s="62" t="s">
        <v>7</v>
      </c>
      <c r="C81" s="60"/>
      <c r="D81" s="60"/>
      <c r="N81" s="3" t="s">
        <v>135</v>
      </c>
      <c r="P81" s="6">
        <f>(K20+K31+K33+K41+K56)</f>
        <v>1611397.06</v>
      </c>
    </row>
    <row r="82" spans="1:16" ht="15" x14ac:dyDescent="0.25">
      <c r="N82" s="3" t="s">
        <v>136</v>
      </c>
      <c r="P82" s="6">
        <f>(K67+K69+K71+K73)</f>
        <v>100422.2</v>
      </c>
    </row>
    <row r="83" spans="1:16" ht="15" x14ac:dyDescent="0.25">
      <c r="N83" s="3" t="s">
        <v>137</v>
      </c>
      <c r="P83" s="5">
        <f>(P81+P80+P82)</f>
        <v>21631709.649999999</v>
      </c>
    </row>
    <row r="84" spans="1:16" ht="15" x14ac:dyDescent="0.25">
      <c r="A84" s="60" t="s">
        <v>140</v>
      </c>
      <c r="B84" s="60"/>
      <c r="C84" s="60"/>
      <c r="D84" s="60"/>
    </row>
    <row r="85" spans="1:16" ht="15" x14ac:dyDescent="0.25">
      <c r="A85" s="65" t="s">
        <v>7</v>
      </c>
      <c r="B85" s="60"/>
      <c r="C85" s="60"/>
      <c r="D85" s="60"/>
      <c r="E85" s="60"/>
      <c r="F85" s="60"/>
      <c r="G85" s="60"/>
      <c r="H85" s="60"/>
      <c r="I85" s="60"/>
      <c r="J85" s="60"/>
      <c r="K85" s="60"/>
      <c r="L85" s="60"/>
      <c r="N85" s="62" t="s">
        <v>141</v>
      </c>
      <c r="O85" s="60"/>
      <c r="P85" s="1" t="s">
        <v>7</v>
      </c>
    </row>
    <row r="86" spans="1:16" ht="21.95" customHeight="1" x14ac:dyDescent="0.25">
      <c r="A86" s="60"/>
      <c r="B86" s="60"/>
      <c r="C86" s="60"/>
      <c r="D86" s="60"/>
      <c r="E86" s="60"/>
      <c r="F86" s="60"/>
      <c r="G86" s="60"/>
      <c r="H86" s="60"/>
      <c r="I86" s="60"/>
      <c r="J86" s="60"/>
      <c r="K86" s="60"/>
      <c r="L86" s="60"/>
      <c r="P86" s="7" t="s">
        <v>1</v>
      </c>
    </row>
    <row r="87" spans="1:16" ht="15" x14ac:dyDescent="0.25">
      <c r="A87" s="2" t="s">
        <v>7</v>
      </c>
      <c r="B87" s="2" t="s">
        <v>7</v>
      </c>
      <c r="C87" s="2" t="s">
        <v>7</v>
      </c>
      <c r="D87" s="2" t="s">
        <v>7</v>
      </c>
      <c r="E87" s="2" t="s">
        <v>7</v>
      </c>
      <c r="F87" s="2" t="s">
        <v>7</v>
      </c>
      <c r="G87" s="2" t="s">
        <v>7</v>
      </c>
      <c r="H87" s="2" t="s">
        <v>7</v>
      </c>
      <c r="I87" s="2" t="s">
        <v>7</v>
      </c>
      <c r="J87" s="2" t="s">
        <v>7</v>
      </c>
      <c r="K87" s="2" t="s">
        <v>7</v>
      </c>
      <c r="L87" s="2" t="s">
        <v>7</v>
      </c>
      <c r="M87" s="2" t="s">
        <v>7</v>
      </c>
      <c r="N87" s="2" t="s">
        <v>7</v>
      </c>
      <c r="O87" s="2" t="s">
        <v>7</v>
      </c>
      <c r="P87" s="2" t="s">
        <v>7</v>
      </c>
    </row>
    <row r="88" spans="1:16" ht="15" x14ac:dyDescent="0.25">
      <c r="A88" s="66" t="s">
        <v>146</v>
      </c>
      <c r="B88" s="60"/>
      <c r="C88" s="60"/>
      <c r="D88" s="60"/>
      <c r="E88" s="60"/>
      <c r="F88" s="60"/>
      <c r="G88" s="60"/>
      <c r="H88" s="60"/>
      <c r="I88" s="60"/>
      <c r="J88" s="60"/>
      <c r="K88" s="60"/>
      <c r="L88" s="60"/>
      <c r="M88" s="60"/>
      <c r="N88" s="60"/>
      <c r="O88" s="60"/>
      <c r="P88" s="60"/>
    </row>
    <row r="89" spans="1:16" ht="12.75" customHeight="1" x14ac:dyDescent="0.25">
      <c r="A89" s="60"/>
      <c r="B89" s="60"/>
      <c r="C89" s="60"/>
      <c r="D89" s="60"/>
      <c r="E89" s="60"/>
      <c r="F89" s="60"/>
      <c r="G89" s="60"/>
      <c r="H89" s="60"/>
      <c r="I89" s="60"/>
      <c r="J89" s="60"/>
      <c r="K89" s="60"/>
      <c r="L89" s="60"/>
      <c r="M89" s="60"/>
      <c r="N89" s="60"/>
      <c r="O89" s="60"/>
      <c r="P89" s="60"/>
    </row>
    <row r="90" spans="1:16" ht="12.75" customHeight="1" x14ac:dyDescent="0.25">
      <c r="A90" s="60"/>
      <c r="B90" s="60"/>
      <c r="C90" s="60"/>
      <c r="D90" s="60"/>
      <c r="E90" s="60"/>
      <c r="F90" s="60"/>
      <c r="G90" s="60"/>
      <c r="H90" s="60"/>
      <c r="I90" s="60"/>
      <c r="J90" s="60"/>
      <c r="K90" s="60"/>
      <c r="L90" s="60"/>
      <c r="M90" s="60"/>
      <c r="N90" s="60"/>
      <c r="O90" s="60"/>
      <c r="P90" s="60"/>
    </row>
  </sheetData>
  <mergeCells count="22">
    <mergeCell ref="A84:D84"/>
    <mergeCell ref="A85:L86"/>
    <mergeCell ref="N85:O85"/>
    <mergeCell ref="A88:P90"/>
    <mergeCell ref="A11:P12"/>
    <mergeCell ref="A13:B13"/>
    <mergeCell ref="N17:P17"/>
    <mergeCell ref="A80:D80"/>
    <mergeCell ref="A81:D81"/>
    <mergeCell ref="A7:C7"/>
    <mergeCell ref="A8:C8"/>
    <mergeCell ref="O3:P3"/>
    <mergeCell ref="O4:P4"/>
    <mergeCell ref="O5:P5"/>
    <mergeCell ref="O6:P6"/>
    <mergeCell ref="O7:P7"/>
    <mergeCell ref="O8:P8"/>
    <mergeCell ref="A2:P2"/>
    <mergeCell ref="A3:C3"/>
    <mergeCell ref="A4:C4"/>
    <mergeCell ref="A5:C5"/>
    <mergeCell ref="A6:C6"/>
  </mergeCells>
  <printOptions horizontalCentered="1"/>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CS</cp:lastModifiedBy>
  <dcterms:created xsi:type="dcterms:W3CDTF">2022-10-14T04:59:54Z</dcterms:created>
  <dcterms:modified xsi:type="dcterms:W3CDTF">2022-10-14T05:25:39Z</dcterms:modified>
</cp:coreProperties>
</file>