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129"/>
  <workbookPr/>
  <mc:AlternateContent xmlns:mc="http://schemas.openxmlformats.org/markup-compatibility/2006">
    <mc:Choice Requires="x15">
      <x15ac:absPath xmlns:x15ac="http://schemas.microsoft.com/office/spreadsheetml/2010/11/ac" url="C:\Users\Home\Downloads\"/>
    </mc:Choice>
  </mc:AlternateContent>
  <xr:revisionPtr revIDLastSave="0" documentId="13_ncr:1_{45E19214-EF80-4F6A-B5DD-0605781C5C01}" xr6:coauthVersionLast="47" xr6:coauthVersionMax="47" xr10:uidLastSave="{00000000-0000-0000-0000-000000000000}"/>
  <bookViews>
    <workbookView xWindow="-110" yWindow="-110" windowWidth="19420" windowHeight="10420" xr2:uid="{00000000-000D-0000-FFFF-FFFF00000000}"/>
  </bookViews>
  <sheets>
    <sheet name="Sheet0" sheetId="1" r:id="rId1"/>
  </sheets>
  <definedNames>
    <definedName name="_xlnm._FilterDatabase" localSheetId="0" hidden="1">Sheet0!$A$44:$AR$44</definedName>
  </definedNames>
  <calcPr calcId="191029"/>
</workbook>
</file>

<file path=xl/calcChain.xml><?xml version="1.0" encoding="utf-8"?>
<calcChain xmlns="http://schemas.openxmlformats.org/spreadsheetml/2006/main">
  <c r="AM47" i="1" l="1"/>
  <c r="AM48" i="1"/>
  <c r="AM49" i="1"/>
  <c r="AM50" i="1"/>
  <c r="AM51" i="1"/>
  <c r="AM52" i="1"/>
  <c r="AM53" i="1"/>
  <c r="AM54" i="1"/>
  <c r="AM55" i="1"/>
  <c r="AM56" i="1"/>
  <c r="AM57" i="1"/>
  <c r="AM58" i="1"/>
  <c r="AM59" i="1"/>
  <c r="AM60" i="1"/>
  <c r="AM61" i="1"/>
  <c r="AM62" i="1"/>
  <c r="AM63" i="1"/>
  <c r="AM64" i="1"/>
  <c r="AM65" i="1"/>
  <c r="AM66" i="1"/>
  <c r="AM67" i="1"/>
  <c r="AM68" i="1"/>
  <c r="AM69" i="1"/>
  <c r="AM70" i="1"/>
  <c r="AM71" i="1"/>
  <c r="AM72" i="1"/>
  <c r="AM73" i="1"/>
  <c r="AM74" i="1"/>
  <c r="AM75" i="1"/>
  <c r="AM46" i="1"/>
  <c r="AL47" i="1"/>
  <c r="AL48" i="1"/>
  <c r="AL49" i="1"/>
  <c r="AL50" i="1"/>
  <c r="AL51" i="1"/>
  <c r="AL52" i="1"/>
  <c r="AL53" i="1"/>
  <c r="AL54" i="1"/>
  <c r="AL55" i="1"/>
  <c r="AL56" i="1"/>
  <c r="AL57" i="1"/>
  <c r="AL58" i="1"/>
  <c r="AL59" i="1"/>
  <c r="AL60" i="1"/>
  <c r="AL61" i="1"/>
  <c r="AL62" i="1"/>
  <c r="AL63" i="1"/>
  <c r="AL64" i="1"/>
  <c r="AL65" i="1"/>
  <c r="AL66" i="1"/>
  <c r="AL67" i="1"/>
  <c r="AL68" i="1"/>
  <c r="AL69" i="1"/>
  <c r="AL70" i="1"/>
  <c r="AL71" i="1"/>
  <c r="AL72" i="1"/>
  <c r="AL73" i="1"/>
  <c r="AL74" i="1"/>
  <c r="AL75" i="1"/>
  <c r="AL46" i="1"/>
  <c r="AK47" i="1"/>
  <c r="AK48" i="1"/>
  <c r="AK49" i="1"/>
  <c r="AK50" i="1"/>
  <c r="AK51" i="1"/>
  <c r="AK52" i="1"/>
  <c r="AK53" i="1"/>
  <c r="AK54" i="1"/>
  <c r="AK55" i="1"/>
  <c r="AK56" i="1"/>
  <c r="AK57" i="1"/>
  <c r="AK58" i="1"/>
  <c r="AK59" i="1"/>
  <c r="AK60" i="1"/>
  <c r="AK61" i="1"/>
  <c r="AK62" i="1"/>
  <c r="AK63" i="1"/>
  <c r="AK64" i="1"/>
  <c r="AK65" i="1"/>
  <c r="AK66" i="1"/>
  <c r="AK67" i="1"/>
  <c r="AK68" i="1"/>
  <c r="AK69" i="1"/>
  <c r="AK70" i="1"/>
  <c r="AK71" i="1"/>
  <c r="AK72" i="1"/>
  <c r="AK73" i="1"/>
  <c r="AK74" i="1"/>
  <c r="AK75" i="1"/>
  <c r="AK46" i="1"/>
  <c r="AJ47" i="1"/>
  <c r="AJ48" i="1"/>
  <c r="AJ49" i="1"/>
  <c r="AJ50" i="1"/>
  <c r="AJ51" i="1"/>
  <c r="AJ52" i="1"/>
  <c r="AJ53" i="1"/>
  <c r="AJ54" i="1"/>
  <c r="AJ55" i="1"/>
  <c r="AJ56" i="1"/>
  <c r="AJ57" i="1"/>
  <c r="AJ58" i="1"/>
  <c r="AJ59" i="1"/>
  <c r="AJ60" i="1"/>
  <c r="AJ61" i="1"/>
  <c r="AJ62" i="1"/>
  <c r="AJ63" i="1"/>
  <c r="AJ64" i="1"/>
  <c r="AJ65" i="1"/>
  <c r="AJ66" i="1"/>
  <c r="AJ67" i="1"/>
  <c r="AJ68" i="1"/>
  <c r="AJ69" i="1"/>
  <c r="AJ70" i="1"/>
  <c r="AJ71" i="1"/>
  <c r="AJ72" i="1"/>
  <c r="AJ73" i="1"/>
  <c r="AJ74" i="1"/>
  <c r="AJ75" i="1"/>
  <c r="AJ46" i="1"/>
  <c r="AI47" i="1"/>
  <c r="AI48" i="1"/>
  <c r="AI49" i="1"/>
  <c r="AI50" i="1"/>
  <c r="AI51" i="1"/>
  <c r="AI52" i="1"/>
  <c r="AI53" i="1"/>
  <c r="AI54" i="1"/>
  <c r="AI55" i="1"/>
  <c r="AI56" i="1"/>
  <c r="AI57" i="1"/>
  <c r="AI58" i="1"/>
  <c r="AI59" i="1"/>
  <c r="AI60" i="1"/>
  <c r="AI61" i="1"/>
  <c r="AI62" i="1"/>
  <c r="AI63" i="1"/>
  <c r="AI64" i="1"/>
  <c r="AI65" i="1"/>
  <c r="AI66" i="1"/>
  <c r="AI67" i="1"/>
  <c r="AI68" i="1"/>
  <c r="AI69" i="1"/>
  <c r="AI70" i="1"/>
  <c r="AI71" i="1"/>
  <c r="AI72" i="1"/>
  <c r="AI73" i="1"/>
  <c r="AI74" i="1"/>
  <c r="AI75" i="1"/>
  <c r="AI46" i="1"/>
  <c r="L75" i="1"/>
  <c r="L74" i="1"/>
  <c r="L73" i="1"/>
  <c r="L72" i="1"/>
  <c r="L71" i="1"/>
  <c r="L70" i="1"/>
  <c r="L69" i="1"/>
  <c r="L68" i="1"/>
  <c r="L67" i="1"/>
  <c r="L66" i="1"/>
  <c r="L65" i="1"/>
  <c r="L64" i="1"/>
  <c r="L63" i="1"/>
  <c r="L62" i="1"/>
  <c r="L61" i="1"/>
  <c r="L60" i="1"/>
  <c r="L59" i="1"/>
  <c r="L58" i="1"/>
  <c r="L57" i="1"/>
  <c r="L56" i="1"/>
  <c r="L55" i="1"/>
  <c r="L54" i="1"/>
  <c r="L53" i="1"/>
  <c r="L52" i="1"/>
  <c r="L51" i="1"/>
  <c r="L50" i="1"/>
  <c r="L49" i="1"/>
  <c r="L47" i="1"/>
  <c r="L46" i="1"/>
</calcChain>
</file>

<file path=xl/sharedStrings.xml><?xml version="1.0" encoding="utf-8"?>
<sst xmlns="http://schemas.openxmlformats.org/spreadsheetml/2006/main" count="598" uniqueCount="186">
  <si>
    <t>Price Quotation</t>
  </si>
  <si>
    <t>Date:</t>
  </si>
  <si>
    <t>10-Dec-2024</t>
  </si>
  <si>
    <t>Deal ID:</t>
  </si>
  <si>
    <t>Quote ID:</t>
  </si>
  <si>
    <t>Quote Name:</t>
  </si>
  <si>
    <t>V!_UCS_M7_Server - Quote</t>
  </si>
  <si>
    <t>Quote Status:</t>
  </si>
  <si>
    <t>Approved</t>
  </si>
  <si>
    <t>Date Approved:</t>
  </si>
  <si>
    <t>Deal Expiration:</t>
  </si>
  <si>
    <t>10-Dec-2025 12:57 AM GMT</t>
  </si>
  <si>
    <t>Bill to ID:</t>
  </si>
  <si>
    <t/>
  </si>
  <si>
    <t>Price Protection Date:</t>
  </si>
  <si>
    <t>09-Jan-2025 12:57 AM GMT</t>
  </si>
  <si>
    <t>Type</t>
  </si>
  <si>
    <t>Deal</t>
  </si>
  <si>
    <t>End Customer:</t>
  </si>
  <si>
    <t xml:space="preserve">
VODAFONE IDEA LIMITED
B WING, FLOOR 8 - 12 THE BIRLA CENTURION PLOT NO794 
WORLI, PANDURANG BUDHKAR MARG, CENTURY MILLS, LOWER PAREL 
MUMBAI 
MH 
INDIA  400030
</t>
  </si>
  <si>
    <t>Price List:</t>
  </si>
  <si>
    <t>Global Price List - INDIA</t>
  </si>
  <si>
    <t>Currency:</t>
  </si>
  <si>
    <t>INR</t>
  </si>
  <si>
    <t>Threshold Families:</t>
  </si>
  <si>
    <t>Financial Summary   **FINANCIAL SUMMARY WILL NOT BE UPDATED BASED ON THE CHANGES MADE ON DISCOUNT AND CREDIT AT SKU LEVEL**</t>
  </si>
  <si>
    <t>Quote Items</t>
  </si>
  <si>
    <t>Fulfillment Source:</t>
  </si>
  <si>
    <t>Line Items</t>
  </si>
  <si>
    <t>Special Items Total List Price</t>
  </si>
  <si>
    <t>Discount %</t>
  </si>
  <si>
    <t>Special Items Total</t>
  </si>
  <si>
    <t>Cisco</t>
  </si>
  <si>
    <t>Product SubTotal</t>
  </si>
  <si>
    <t>Service SubTotal</t>
  </si>
  <si>
    <t>Subscription SubTotal</t>
  </si>
  <si>
    <t>SubTotal</t>
  </si>
  <si>
    <t>CCIPL REDINGTON LIMITED</t>
  </si>
  <si>
    <t>Quote Total</t>
  </si>
  <si>
    <t xml:space="preserve">Items with Discounts and Credits   </t>
  </si>
  <si>
    <t>#</t>
  </si>
  <si>
    <t>Part Number</t>
  </si>
  <si>
    <t>Part Description</t>
  </si>
  <si>
    <t>Service Duration</t>
  </si>
  <si>
    <t>Buy Method</t>
  </si>
  <si>
    <t>Unit List Price</t>
  </si>
  <si>
    <t>Pricing Term (in Months)</t>
  </si>
  <si>
    <t>Quantity</t>
  </si>
  <si>
    <t>Estimated Lead Time (in Days)</t>
  </si>
  <si>
    <t>Extended List Price</t>
  </si>
  <si>
    <t>Discount</t>
  </si>
  <si>
    <t>Unit Net Price Before Credits</t>
  </si>
  <si>
    <t>Credits</t>
  </si>
  <si>
    <t>Std Discount %</t>
  </si>
  <si>
    <t>Promo Discount %</t>
  </si>
  <si>
    <t>Contractual Discount %</t>
  </si>
  <si>
    <t>Non Std Disocunt %</t>
  </si>
  <si>
    <t>Effective Discount %</t>
  </si>
  <si>
    <t>Unit Net Price</t>
  </si>
  <si>
    <t>Extended Net Price</t>
  </si>
  <si>
    <t>Included Item</t>
  </si>
  <si>
    <t>One Time Discount</t>
  </si>
  <si>
    <t>Smart Account Mandatory</t>
  </si>
  <si>
    <t>Bundle Discount</t>
  </si>
  <si>
    <t>Original List price</t>
  </si>
  <si>
    <t>Product Family</t>
  </si>
  <si>
    <t>Extended Net Price-CI Value</t>
  </si>
  <si>
    <t>Extended Net Price- FTWZ Freight amount</t>
  </si>
  <si>
    <t>Extended Net price - SLC Duty amount</t>
  </si>
  <si>
    <t>Extended Net Price- SLC Freight amount</t>
  </si>
  <si>
    <t>FTWZ - SW Value for Customs Purposes only</t>
  </si>
  <si>
    <t>M7 C220</t>
  </si>
  <si>
    <t>1.0</t>
  </si>
  <si>
    <t>UCS-M7-MLB</t>
  </si>
  <si>
    <t>UCS M7 RACK MLB</t>
  </si>
  <si>
    <t>-</t>
  </si>
  <si>
    <t>N/A</t>
  </si>
  <si>
    <t>No</t>
  </si>
  <si>
    <t>--</t>
  </si>
  <si>
    <t>UCSCC</t>
  </si>
  <si>
    <t>1.1</t>
  </si>
  <si>
    <t>UCSC-C220-M7S</t>
  </si>
  <si>
    <t>UCS C220 M7 Rack w/oCPU, mem, drv, 1U wSFF HDD/SSD backplane</t>
  </si>
  <si>
    <t>1.1.0.1</t>
  </si>
  <si>
    <t>CON-SNT-UCSCUC27</t>
  </si>
  <si>
    <t>SNTC-8X5XNBD UCS C220 M7 Rack w/oCPU, mem, drv, 1U wS</t>
  </si>
  <si>
    <t>SERVICE</t>
  </si>
  <si>
    <t>1.1.1</t>
  </si>
  <si>
    <t>UCSC-RAIL-D</t>
  </si>
  <si>
    <t>Ball Bearing Rail Kit for C220 &amp; C240 M7/M8 rack servers</t>
  </si>
  <si>
    <t>1.1.2</t>
  </si>
  <si>
    <t>CIMC-LATEST-D</t>
  </si>
  <si>
    <t>IMC SW (Recommended) latest release for C-Series Servers.</t>
  </si>
  <si>
    <t>Yes</t>
  </si>
  <si>
    <t>UCSMC</t>
  </si>
  <si>
    <t>1.1.3</t>
  </si>
  <si>
    <t>UCSC-HSLP-C220M7</t>
  </si>
  <si>
    <t>UCS C220 M7 Heatsink for &amp; C240 GPU Heatsink</t>
  </si>
  <si>
    <t>1.1.4</t>
  </si>
  <si>
    <t>UCSC-BBLKD-M7</t>
  </si>
  <si>
    <t>UCS C-Series M7 SFF drive blanking panel</t>
  </si>
  <si>
    <t>1.1.5</t>
  </si>
  <si>
    <t>UCS-DDR5-BLK</t>
  </si>
  <si>
    <t>UCS DDR5 DIMM Blanks</t>
  </si>
  <si>
    <t>UCSCR</t>
  </si>
  <si>
    <t>1.1.6</t>
  </si>
  <si>
    <t>CBL-SAS-C220M7</t>
  </si>
  <si>
    <t>C220M7 SAS CABLE; MB CPU1 P-1 to PB</t>
  </si>
  <si>
    <t>1.1.7</t>
  </si>
  <si>
    <t>UCSC-RDBKT-22XM7</t>
  </si>
  <si>
    <t>UCS C-Series M7 1U RAID/HBA Controller Bracket</t>
  </si>
  <si>
    <t>1.1.8</t>
  </si>
  <si>
    <t>CBL-SCAP-C220-D</t>
  </si>
  <si>
    <t>C220/C240M7 1U/2U Super Cap cable</t>
  </si>
  <si>
    <t>1.1.9</t>
  </si>
  <si>
    <t>UCS-SCAP-D</t>
  </si>
  <si>
    <t>M7 / M8 SuperCap</t>
  </si>
  <si>
    <t>1.1.10</t>
  </si>
  <si>
    <t>UCSC-RIS1A-22XM7</t>
  </si>
  <si>
    <t>UCS C-Series M7 1U Riser 1A PCIe Gen4 x16 HH</t>
  </si>
  <si>
    <t>1.1.11</t>
  </si>
  <si>
    <t>UCSC-RIS3A-22XM7</t>
  </si>
  <si>
    <t>UCS C-Series M7 1U Riser 3A PCIe Gen4 x16 HH (CPU2)</t>
  </si>
  <si>
    <t>1.1.12</t>
  </si>
  <si>
    <t>UCSC-RAID-T-D</t>
  </si>
  <si>
    <t>Cisco M7 12G SAS RAID Controller with 4GB FBWC (16 Drives)</t>
  </si>
  <si>
    <t>1.1.13</t>
  </si>
  <si>
    <t>UCSC-P-I8D100GF-D</t>
  </si>
  <si>
    <t>Cisco-Intel E810CQDA2 2x100 GbE QSFP28 PCIe NIC</t>
  </si>
  <si>
    <t>1.1.14</t>
  </si>
  <si>
    <t>UCS-SID-INFR-UNK-D</t>
  </si>
  <si>
    <t>Unknown</t>
  </si>
  <si>
    <t>1.1.15</t>
  </si>
  <si>
    <t>UCS-SID-WKL-UNK-D</t>
  </si>
  <si>
    <t>1.1.16</t>
  </si>
  <si>
    <t>UCS-CPU-I6438N</t>
  </si>
  <si>
    <t>Intel I6438N 2GHz/205W 32C/60MB DDR5 4800MT/s</t>
  </si>
  <si>
    <t>UCSCPUC</t>
  </si>
  <si>
    <t>1.1.17</t>
  </si>
  <si>
    <t>UCS-MRX32G1RE1</t>
  </si>
  <si>
    <t>32GB DDR5-4800 RDIMM 1Rx4  (16Gb)</t>
  </si>
  <si>
    <t>UCSMEMC</t>
  </si>
  <si>
    <t>1.1.18</t>
  </si>
  <si>
    <t>R2XX-SRAID0D</t>
  </si>
  <si>
    <t>Enable Single Disk Raid 0 Setting</t>
  </si>
  <si>
    <t>1.1.19</t>
  </si>
  <si>
    <t>UCSX-TPM-002C-D</t>
  </si>
  <si>
    <t>TPM 2.0, TCG, FIPS140-2, CC EAL4+ Certified, for servers</t>
  </si>
  <si>
    <t>1.1.20</t>
  </si>
  <si>
    <t>UCSC-M-V5D200GV2D</t>
  </si>
  <si>
    <t>Cisco VIC 15237 2x 40/100/200G mLOM C-Series w/Secure Boot</t>
  </si>
  <si>
    <t>1.1.21</t>
  </si>
  <si>
    <t>UCSC-RIS2A-22XM7</t>
  </si>
  <si>
    <t>UCS C-Series M7 1U Riser 2A PCIe Gen4 x16 HH</t>
  </si>
  <si>
    <t>1.1.22</t>
  </si>
  <si>
    <t>UCS-SD16TKA3XEP-D</t>
  </si>
  <si>
    <t>1.6TB 2.5in Enter Perf 12G SAS Kioxia G2 SSD (3X)</t>
  </si>
  <si>
    <t>UCSSSDC</t>
  </si>
  <si>
    <t>1.1.23</t>
  </si>
  <si>
    <t>1.1.24</t>
  </si>
  <si>
    <t>UCSC-PSUV21050D-D</t>
  </si>
  <si>
    <t>Cisco UCS 1050W -48V DC Power Supply for Rack Server</t>
  </si>
  <si>
    <t>1.1.25</t>
  </si>
  <si>
    <t>CAB-48DC-40A-AS-D</t>
  </si>
  <si>
    <t>C-Series -48VDC PSU PWR Cord, 3.5M, 3Wire, 8AWG, 40A (AS/NZ)</t>
  </si>
  <si>
    <t>1.2</t>
  </si>
  <si>
    <t>CNDL-DESELECT-D</t>
  </si>
  <si>
    <t>Conditional Deselect</t>
  </si>
  <si>
    <t>1.2.1</t>
  </si>
  <si>
    <t>OPTOUT-EA-ONLY</t>
  </si>
  <si>
    <t>License not needed: Customer already owns Licenses in an EA</t>
  </si>
  <si>
    <t>DCMSAAS</t>
  </si>
  <si>
    <t>Total List Price</t>
  </si>
  <si>
    <t>Discounts</t>
  </si>
  <si>
    <t>Adjustments</t>
  </si>
  <si>
    <t>Quote Total without Adjustments</t>
  </si>
  <si>
    <t>Total Effective Discount</t>
  </si>
  <si>
    <t>Note</t>
  </si>
  <si>
    <t>Effective Discount * This value represents the overall discount for this transaction, which includes the applied discount as well as credits and adjustments.</t>
  </si>
  <si>
    <t>CI value is an indicative value and might be different from customs value in Commercial invoice.</t>
  </si>
  <si>
    <t>This Price Quotation does not constitute an offer by Cisco to sell products, but is instead an invitation to issue a purchase order to Cisco until the Quotation Valid date specified in this Price Quotation. Such a purchase order will be subject to Cisco's standard procedures, terms, and conditions for the acceptance of purchase orders. This order may be subject to indirect tax (VAT, GST, sales tax or other indirect taxes), duty and freight charges even if not noted on this quote.</t>
  </si>
  <si>
    <t>mar</t>
  </si>
  <si>
    <t>fri</t>
  </si>
  <si>
    <t>dut</t>
  </si>
  <si>
    <t>unit</t>
  </si>
  <si>
    <t>tot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</si>
</sst>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indexed="8"/>
      <name val="Aptos Narrow"/>
      <family val="2"/>
      <scheme val="minor"/>
    </font>
    <font>
      <b/>
      <sz val="9"/>
      <color indexed="8"/>
      <name val="Helvetica"/>
      <family val="2"/>
    </font>
    <font>
      <b/>
      <u val="double"/>
      <sz val="9"/>
      <color indexed="8"/>
      <name val="Helvetica"/>
      <family val="2"/>
    </font>
    <font>
      <b/>
      <u val="double"/>
      <sz val="16"/>
      <color indexed="8"/>
      <name val="Helvetica"/>
      <family val="2"/>
    </font>
    <font>
      <b/>
      <sz val="9"/>
      <color indexed="8"/>
      <name val="Helvetica"/>
      <family val="2"/>
    </font>
    <font>
      <b/>
      <sz val="9"/>
      <color indexed="8"/>
      <name val="Helvetica"/>
      <family val="2"/>
    </font>
    <font>
      <sz val="9"/>
      <color indexed="8"/>
      <name val="Helvetica"/>
      <family val="2"/>
    </font>
    <font>
      <sz val="9"/>
      <color indexed="8"/>
      <name val="Calibri"/>
      <family val="2"/>
    </font>
    <font>
      <sz val="9"/>
      <color indexed="8"/>
      <name val="Helvetica"/>
      <family val="2"/>
    </font>
    <font>
      <b/>
      <sz val="9"/>
      <color indexed="8"/>
      <name val="Helvetica"/>
      <family val="2"/>
    </font>
    <font>
      <b/>
      <sz val="9"/>
      <color indexed="8"/>
      <name val="Calibri"/>
      <family val="2"/>
    </font>
    <font>
      <sz val="9"/>
      <color indexed="8"/>
      <name val="Helvetica"/>
      <family val="2"/>
    </font>
    <font>
      <sz val="9"/>
      <color indexed="8"/>
      <name val="Helvetica"/>
      <family val="2"/>
    </font>
    <font>
      <sz val="9"/>
      <color indexed="8"/>
      <name val="Helvetica"/>
      <family val="2"/>
    </font>
    <font>
      <sz val="9"/>
      <color indexed="8"/>
      <name val="Helvetica"/>
      <family val="2"/>
    </font>
    <font>
      <sz val="9"/>
      <color indexed="8"/>
      <name val="Helvetica"/>
      <family val="2"/>
    </font>
    <font>
      <b/>
      <i/>
      <sz val="9"/>
      <color indexed="8"/>
      <name val="Helvetica"/>
      <family val="2"/>
    </font>
    <font>
      <sz val="9"/>
      <color indexed="8"/>
      <name val="Helvetica"/>
      <family val="2"/>
    </font>
  </fonts>
  <fills count="4">
    <fill>
      <patternFill patternType="none"/>
    </fill>
    <fill>
      <patternFill patternType="gray125"/>
    </fill>
    <fill>
      <patternFill patternType="solid">
        <fgColor indexed="13"/>
      </patternFill>
    </fill>
    <fill>
      <patternFill patternType="solid">
        <fgColor indexed="17"/>
      </patternFill>
    </fill>
  </fills>
  <borders count="3">
    <border>
      <left/>
      <right/>
      <top/>
      <bottom/>
      <diagonal/>
    </border>
    <border>
      <left/>
      <right/>
      <top/>
      <bottom style="thin">
        <color indexed="8"/>
      </bottom>
      <diagonal/>
    </border>
    <border>
      <left/>
      <right/>
      <top style="thin">
        <color indexed="8"/>
      </top>
      <bottom style="thin">
        <color indexed="8"/>
      </bottom>
      <diagonal/>
    </border>
  </borders>
  <cellStyleXfs count="1">
    <xf numFmtId="0" fontId="0" fillId="0" borderId="0"/>
  </cellStyleXfs>
  <cellXfs count="28">
    <xf numFmtId="0" fontId="0" fillId="0" borderId="0" xfId="0"/>
    <xf numFmtId="0" fontId="0" fillId="0" borderId="1" xfId="0" applyBorder="1"/>
    <xf numFmtId="0" fontId="2" fillId="0" borderId="0" xfId="0" applyFont="1" applyAlignment="1">
      <alignment horizontal="center" vertical="center"/>
    </xf>
    <xf numFmtId="0" fontId="3" fillId="0" borderId="0" xfId="0" applyFont="1" applyAlignment="1">
      <alignment horizontal="center" vertical="center"/>
    </xf>
    <xf numFmtId="0" fontId="4" fillId="0" borderId="0" xfId="0" applyFont="1" applyAlignment="1">
      <alignment horizontal="left" vertical="center"/>
    </xf>
    <xf numFmtId="0" fontId="5" fillId="0" borderId="0" xfId="0" applyFont="1" applyAlignment="1">
      <alignment horizontal="left" vertical="center" indent="2"/>
    </xf>
    <xf numFmtId="0" fontId="6" fillId="0" borderId="0" xfId="0" applyFont="1" applyAlignment="1">
      <alignment horizontal="left" vertical="center"/>
    </xf>
    <xf numFmtId="4" fontId="7" fillId="0" borderId="0" xfId="0" applyNumberFormat="1" applyFont="1" applyAlignment="1">
      <alignment horizontal="right" vertical="center"/>
    </xf>
    <xf numFmtId="0" fontId="9" fillId="0" borderId="0" xfId="0" applyFont="1" applyAlignment="1">
      <alignment horizontal="left" vertical="center" wrapText="1"/>
    </xf>
    <xf numFmtId="0" fontId="10" fillId="0" borderId="0" xfId="0" applyFont="1" applyAlignment="1">
      <alignment horizontal="left" vertical="center"/>
    </xf>
    <xf numFmtId="0" fontId="9" fillId="0" borderId="0" xfId="0" applyFont="1" applyAlignment="1">
      <alignment horizontal="right" vertical="center" wrapText="1"/>
    </xf>
    <xf numFmtId="0" fontId="9" fillId="2" borderId="0" xfId="0" applyFont="1" applyFill="1" applyAlignment="1">
      <alignment horizontal="right" vertical="center" wrapText="1"/>
    </xf>
    <xf numFmtId="0" fontId="9" fillId="3" borderId="0" xfId="0" applyFont="1" applyFill="1" applyAlignment="1">
      <alignment horizontal="right" vertical="center" wrapText="1"/>
    </xf>
    <xf numFmtId="0" fontId="11" fillId="0" borderId="0" xfId="0" applyFont="1" applyAlignment="1">
      <alignment horizontal="left" vertical="center" wrapText="1"/>
    </xf>
    <xf numFmtId="0" fontId="12" fillId="0" borderId="0" xfId="0" applyFont="1" applyAlignment="1">
      <alignment horizontal="left" vertical="center"/>
    </xf>
    <xf numFmtId="1" fontId="13" fillId="0" borderId="0" xfId="0" applyNumberFormat="1" applyFont="1" applyAlignment="1">
      <alignment horizontal="left" vertical="center" wrapText="1"/>
    </xf>
    <xf numFmtId="4" fontId="14" fillId="0" borderId="0" xfId="0" applyNumberFormat="1" applyFont="1" applyAlignment="1">
      <alignment horizontal="left" vertical="center" wrapText="1"/>
    </xf>
    <xf numFmtId="4" fontId="11" fillId="0" borderId="0" xfId="0" applyNumberFormat="1" applyFont="1" applyAlignment="1">
      <alignment horizontal="center" vertical="center" wrapText="1"/>
    </xf>
    <xf numFmtId="0" fontId="11" fillId="0" borderId="0" xfId="0" applyFont="1" applyAlignment="1">
      <alignment horizontal="right" vertical="center" wrapText="1"/>
    </xf>
    <xf numFmtId="1" fontId="11" fillId="0" borderId="0" xfId="0" applyNumberFormat="1" applyFont="1" applyAlignment="1">
      <alignment horizontal="right" vertical="center" wrapText="1"/>
    </xf>
    <xf numFmtId="4" fontId="11" fillId="0" borderId="0" xfId="0" applyNumberFormat="1" applyFont="1" applyAlignment="1">
      <alignment horizontal="right" vertical="center" wrapText="1"/>
    </xf>
    <xf numFmtId="0" fontId="17" fillId="0" borderId="0" xfId="0" applyFont="1" applyAlignment="1">
      <alignment horizontal="left" vertical="center"/>
    </xf>
    <xf numFmtId="0" fontId="16" fillId="0" borderId="0" xfId="0" applyFont="1" applyAlignment="1">
      <alignment horizontal="left" vertical="center" wrapText="1"/>
    </xf>
    <xf numFmtId="0" fontId="0" fillId="0" borderId="0" xfId="0"/>
    <xf numFmtId="0" fontId="8" fillId="0" borderId="0" xfId="0" applyFont="1" applyAlignment="1">
      <alignment horizontal="left" vertical="center" wrapText="1" indent="2"/>
    </xf>
    <xf numFmtId="0" fontId="1" fillId="0" borderId="2" xfId="0" applyFont="1" applyBorder="1" applyAlignment="1">
      <alignment horizontal="left" vertical="center"/>
    </xf>
    <xf numFmtId="0" fontId="15" fillId="0" borderId="0" xfId="0" applyFont="1" applyAlignment="1">
      <alignment horizontal="left" vertical="top" wrapText="1"/>
    </xf>
    <xf numFmtId="0" fontId="1" fillId="0" borderId="0" xfId="0" applyFont="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6:AM107"/>
  <sheetViews>
    <sheetView showGridLines="0" tabSelected="1" topLeftCell="V44" workbookViewId="0">
      <pane ySplit="1" topLeftCell="A72" activePane="bottomLeft" state="frozen"/>
      <selection activeCell="A44" sqref="A44"/>
      <selection pane="bottomLeft" activeCell="AF75" sqref="AF75"/>
    </sheetView>
  </sheetViews>
  <sheetFormatPr defaultColWidth="8.81640625" defaultRowHeight="14.5" x14ac:dyDescent="0.35"/>
  <cols>
    <col min="10" max="10" width="10.81640625" customWidth="1"/>
    <col min="35" max="35" width="11.81640625" bestFit="1" customWidth="1"/>
  </cols>
  <sheetData>
    <row r="6" spans="1:13" ht="20" x14ac:dyDescent="0.35">
      <c r="E6" s="3" t="s">
        <v>0</v>
      </c>
    </row>
    <row r="7" spans="1:13" x14ac:dyDescent="0.35">
      <c r="E7" s="2"/>
    </row>
    <row r="10" spans="1:13" x14ac:dyDescent="0.35">
      <c r="A10" s="4" t="s">
        <v>1</v>
      </c>
      <c r="B10" s="6" t="s">
        <v>2</v>
      </c>
    </row>
    <row r="13" spans="1:13" x14ac:dyDescent="0.35">
      <c r="A13" s="4" t="s">
        <v>18</v>
      </c>
      <c r="C13" s="24" t="s">
        <v>19</v>
      </c>
      <c r="D13" s="23"/>
      <c r="E13" s="23"/>
      <c r="K13" s="4" t="s">
        <v>3</v>
      </c>
      <c r="M13" s="18">
        <v>71789448</v>
      </c>
    </row>
    <row r="14" spans="1:13" x14ac:dyDescent="0.35">
      <c r="C14" s="23"/>
      <c r="D14" s="23"/>
      <c r="E14" s="23"/>
      <c r="K14" s="4" t="s">
        <v>4</v>
      </c>
      <c r="M14" s="18">
        <v>4766542519</v>
      </c>
    </row>
    <row r="15" spans="1:13" x14ac:dyDescent="0.35">
      <c r="C15" s="23"/>
      <c r="D15" s="23"/>
      <c r="E15" s="23"/>
    </row>
    <row r="16" spans="1:13" x14ac:dyDescent="0.35">
      <c r="C16" s="23"/>
      <c r="D16" s="23"/>
      <c r="E16" s="23"/>
      <c r="K16" s="4" t="s">
        <v>5</v>
      </c>
      <c r="M16" s="6" t="s">
        <v>6</v>
      </c>
    </row>
    <row r="17" spans="1:17" x14ac:dyDescent="0.35">
      <c r="C17" s="23"/>
      <c r="D17" s="23"/>
      <c r="E17" s="23"/>
      <c r="K17" s="4" t="s">
        <v>7</v>
      </c>
      <c r="M17" s="6" t="s">
        <v>8</v>
      </c>
    </row>
    <row r="18" spans="1:17" x14ac:dyDescent="0.35">
      <c r="C18" s="23"/>
      <c r="D18" s="23"/>
      <c r="E18" s="23"/>
      <c r="K18" s="4" t="s">
        <v>9</v>
      </c>
      <c r="M18" s="6" t="s">
        <v>2</v>
      </c>
    </row>
    <row r="19" spans="1:17" x14ac:dyDescent="0.35">
      <c r="C19" s="23"/>
      <c r="D19" s="23"/>
      <c r="E19" s="23"/>
      <c r="K19" s="4" t="s">
        <v>10</v>
      </c>
      <c r="M19" s="6" t="s">
        <v>11</v>
      </c>
    </row>
    <row r="20" spans="1:17" x14ac:dyDescent="0.35">
      <c r="C20" s="23"/>
      <c r="D20" s="23"/>
      <c r="E20" s="23"/>
    </row>
    <row r="21" spans="1:17" x14ac:dyDescent="0.35">
      <c r="C21" s="23"/>
      <c r="D21" s="23"/>
      <c r="E21" s="23"/>
    </row>
    <row r="22" spans="1:17" x14ac:dyDescent="0.35">
      <c r="K22" s="4" t="s">
        <v>12</v>
      </c>
      <c r="M22" s="6" t="s">
        <v>13</v>
      </c>
    </row>
    <row r="23" spans="1:17" x14ac:dyDescent="0.35">
      <c r="K23" s="4" t="s">
        <v>14</v>
      </c>
      <c r="M23" s="6" t="s">
        <v>15</v>
      </c>
    </row>
    <row r="24" spans="1:17" x14ac:dyDescent="0.35">
      <c r="K24" s="4" t="s">
        <v>16</v>
      </c>
      <c r="M24" s="6" t="s">
        <v>17</v>
      </c>
    </row>
    <row r="25" spans="1:17" x14ac:dyDescent="0.35">
      <c r="A25" s="4" t="s">
        <v>20</v>
      </c>
      <c r="B25" s="6" t="s">
        <v>21</v>
      </c>
    </row>
    <row r="26" spans="1:17" x14ac:dyDescent="0.35">
      <c r="A26" s="4" t="s">
        <v>22</v>
      </c>
      <c r="B26" s="6" t="s">
        <v>23</v>
      </c>
    </row>
    <row r="28" spans="1:17" x14ac:dyDescent="0.35">
      <c r="A28" s="4" t="s">
        <v>24</v>
      </c>
      <c r="B28" s="6"/>
    </row>
    <row r="30" spans="1:17" x14ac:dyDescent="0.35">
      <c r="A30" s="25" t="s">
        <v>25</v>
      </c>
      <c r="B30" s="25" t="s">
        <v>13</v>
      </c>
      <c r="C30" s="25" t="s">
        <v>13</v>
      </c>
      <c r="D30" s="25" t="s">
        <v>13</v>
      </c>
      <c r="E30" s="25" t="s">
        <v>13</v>
      </c>
      <c r="F30" s="25" t="s">
        <v>13</v>
      </c>
      <c r="G30" s="25" t="s">
        <v>13</v>
      </c>
      <c r="H30" s="25" t="s">
        <v>13</v>
      </c>
      <c r="I30" s="25" t="s">
        <v>13</v>
      </c>
      <c r="J30" s="25" t="s">
        <v>13</v>
      </c>
      <c r="K30" s="25" t="s">
        <v>13</v>
      </c>
      <c r="L30" s="25" t="s">
        <v>13</v>
      </c>
      <c r="M30" s="25" t="s">
        <v>13</v>
      </c>
      <c r="N30" s="25" t="s">
        <v>13</v>
      </c>
      <c r="O30" s="25" t="s">
        <v>13</v>
      </c>
      <c r="P30" s="25" t="s">
        <v>13</v>
      </c>
      <c r="Q30" s="23"/>
    </row>
    <row r="31" spans="1:17" x14ac:dyDescent="0.35">
      <c r="A31" s="4" t="s">
        <v>26</v>
      </c>
    </row>
    <row r="32" spans="1:17" ht="46" x14ac:dyDescent="0.35">
      <c r="B32" s="8" t="s">
        <v>27</v>
      </c>
      <c r="E32" s="8" t="s">
        <v>28</v>
      </c>
      <c r="H32" s="10" t="s">
        <v>29</v>
      </c>
      <c r="I32" s="10" t="s">
        <v>30</v>
      </c>
      <c r="J32" s="10" t="s">
        <v>31</v>
      </c>
    </row>
    <row r="33" spans="1:39" x14ac:dyDescent="0.35">
      <c r="B33" s="21" t="s">
        <v>32</v>
      </c>
      <c r="E33" s="21" t="s">
        <v>33</v>
      </c>
      <c r="H33" s="20" t="s">
        <v>13</v>
      </c>
      <c r="I33" s="20" t="s">
        <v>13</v>
      </c>
      <c r="J33" s="20" t="s">
        <v>13</v>
      </c>
    </row>
    <row r="34" spans="1:39" x14ac:dyDescent="0.35">
      <c r="B34" s="21" t="s">
        <v>13</v>
      </c>
      <c r="E34" s="21" t="s">
        <v>34</v>
      </c>
      <c r="H34" s="20" t="s">
        <v>13</v>
      </c>
      <c r="I34" s="20" t="s">
        <v>13</v>
      </c>
      <c r="J34" s="20" t="s">
        <v>13</v>
      </c>
    </row>
    <row r="35" spans="1:39" x14ac:dyDescent="0.35">
      <c r="B35" s="21" t="s">
        <v>13</v>
      </c>
      <c r="E35" s="21" t="s">
        <v>35</v>
      </c>
      <c r="H35" s="20" t="s">
        <v>13</v>
      </c>
      <c r="I35" s="20" t="s">
        <v>13</v>
      </c>
      <c r="J35" s="20" t="s">
        <v>13</v>
      </c>
    </row>
    <row r="36" spans="1:39" x14ac:dyDescent="0.35">
      <c r="B36" s="21" t="s">
        <v>13</v>
      </c>
      <c r="E36" s="21" t="s">
        <v>36</v>
      </c>
      <c r="H36" s="20" t="s">
        <v>13</v>
      </c>
      <c r="I36" s="20" t="s">
        <v>13</v>
      </c>
      <c r="J36" s="20" t="s">
        <v>13</v>
      </c>
    </row>
    <row r="37" spans="1:39" x14ac:dyDescent="0.35">
      <c r="B37" s="21" t="s">
        <v>37</v>
      </c>
      <c r="E37" s="21" t="s">
        <v>33</v>
      </c>
      <c r="H37" s="20">
        <v>7014559.4900000002</v>
      </c>
      <c r="I37" s="20">
        <v>76.47</v>
      </c>
      <c r="J37" s="20">
        <v>1650514.21</v>
      </c>
    </row>
    <row r="38" spans="1:39" x14ac:dyDescent="0.35">
      <c r="B38" s="21" t="s">
        <v>13</v>
      </c>
      <c r="E38" s="21" t="s">
        <v>34</v>
      </c>
      <c r="H38" s="20">
        <v>82665</v>
      </c>
      <c r="I38" s="20">
        <v>76.47</v>
      </c>
      <c r="J38" s="20">
        <v>19450.939999999999</v>
      </c>
    </row>
    <row r="39" spans="1:39" x14ac:dyDescent="0.35">
      <c r="B39" s="21" t="s">
        <v>13</v>
      </c>
      <c r="E39" s="21" t="s">
        <v>35</v>
      </c>
      <c r="H39" s="20">
        <v>0</v>
      </c>
      <c r="I39" s="20">
        <v>0</v>
      </c>
      <c r="J39" s="20">
        <v>0</v>
      </c>
    </row>
    <row r="40" spans="1:39" x14ac:dyDescent="0.35">
      <c r="B40" s="21" t="s">
        <v>13</v>
      </c>
      <c r="E40" s="21" t="s">
        <v>36</v>
      </c>
      <c r="H40" s="20">
        <v>7097224.4900000002</v>
      </c>
      <c r="I40" s="20">
        <v>76.47</v>
      </c>
      <c r="J40" s="20">
        <v>1669965.15</v>
      </c>
    </row>
    <row r="41" spans="1:39" x14ac:dyDescent="0.35">
      <c r="B41" s="21" t="s">
        <v>38</v>
      </c>
      <c r="E41" s="21" t="s">
        <v>13</v>
      </c>
      <c r="H41" s="20">
        <v>7097224.4900000002</v>
      </c>
      <c r="I41" s="20">
        <v>76.47</v>
      </c>
      <c r="J41" s="20">
        <v>1669965.15</v>
      </c>
    </row>
    <row r="43" spans="1:39" x14ac:dyDescent="0.35">
      <c r="A43" s="25" t="s">
        <v>39</v>
      </c>
      <c r="B43" s="25" t="s">
        <v>13</v>
      </c>
      <c r="C43" s="25" t="s">
        <v>13</v>
      </c>
      <c r="D43" s="25" t="s">
        <v>13</v>
      </c>
      <c r="E43" s="25" t="s">
        <v>13</v>
      </c>
      <c r="F43" s="25" t="s">
        <v>13</v>
      </c>
      <c r="G43" s="25" t="s">
        <v>13</v>
      </c>
      <c r="H43" s="25" t="s">
        <v>13</v>
      </c>
      <c r="I43" s="25" t="s">
        <v>13</v>
      </c>
      <c r="J43" s="25" t="s">
        <v>13</v>
      </c>
      <c r="K43" s="25" t="s">
        <v>13</v>
      </c>
      <c r="L43" s="25" t="s">
        <v>13</v>
      </c>
      <c r="M43" s="25" t="s">
        <v>13</v>
      </c>
      <c r="N43" s="25" t="s">
        <v>13</v>
      </c>
      <c r="O43" s="25" t="s">
        <v>13</v>
      </c>
      <c r="P43" s="25" t="s">
        <v>13</v>
      </c>
      <c r="Q43" s="23"/>
    </row>
    <row r="44" spans="1:39" ht="69" x14ac:dyDescent="0.35">
      <c r="A44" s="8" t="s">
        <v>40</v>
      </c>
      <c r="B44" s="8" t="s">
        <v>41</v>
      </c>
      <c r="C44" s="9" t="s">
        <v>42</v>
      </c>
      <c r="F44" s="8" t="s">
        <v>43</v>
      </c>
      <c r="G44" s="8" t="s">
        <v>44</v>
      </c>
      <c r="H44" s="10" t="s">
        <v>45</v>
      </c>
      <c r="I44" s="11" t="s">
        <v>46</v>
      </c>
      <c r="J44" s="11" t="s">
        <v>47</v>
      </c>
      <c r="K44" s="8" t="s">
        <v>48</v>
      </c>
      <c r="L44" s="10" t="s">
        <v>49</v>
      </c>
      <c r="M44" s="11" t="s">
        <v>30</v>
      </c>
      <c r="N44" s="12" t="s">
        <v>50</v>
      </c>
      <c r="O44" s="11" t="s">
        <v>51</v>
      </c>
      <c r="P44" s="11" t="s">
        <v>52</v>
      </c>
      <c r="Q44" s="12" t="s">
        <v>53</v>
      </c>
      <c r="R44" s="12" t="s">
        <v>54</v>
      </c>
      <c r="S44" s="12" t="s">
        <v>55</v>
      </c>
      <c r="T44" s="12" t="s">
        <v>56</v>
      </c>
      <c r="U44" s="12" t="s">
        <v>57</v>
      </c>
      <c r="V44" s="12" t="s">
        <v>58</v>
      </c>
      <c r="W44" s="12" t="s">
        <v>59</v>
      </c>
      <c r="X44" s="8" t="s">
        <v>60</v>
      </c>
      <c r="Y44" s="11" t="s">
        <v>61</v>
      </c>
      <c r="Z44" s="8" t="s">
        <v>62</v>
      </c>
      <c r="AA44" s="8" t="s">
        <v>63</v>
      </c>
      <c r="AB44" s="8" t="s">
        <v>64</v>
      </c>
      <c r="AC44" s="8" t="s">
        <v>65</v>
      </c>
      <c r="AD44" s="8" t="s">
        <v>66</v>
      </c>
      <c r="AE44" s="8" t="s">
        <v>67</v>
      </c>
      <c r="AF44" s="8" t="s">
        <v>68</v>
      </c>
      <c r="AG44" s="8" t="s">
        <v>69</v>
      </c>
      <c r="AH44" s="8" t="s">
        <v>70</v>
      </c>
      <c r="AI44" s="27" t="s">
        <v>181</v>
      </c>
      <c r="AJ44" s="27" t="s">
        <v>182</v>
      </c>
      <c r="AK44" s="27" t="s">
        <v>183</v>
      </c>
      <c r="AL44" s="27" t="s">
        <v>184</v>
      </c>
      <c r="AM44" s="27" t="s">
        <v>185</v>
      </c>
    </row>
    <row r="45" spans="1:39" x14ac:dyDescent="0.35">
      <c r="A45" s="13" t="s">
        <v>13</v>
      </c>
      <c r="B45" s="8" t="s">
        <v>13</v>
      </c>
      <c r="C45" s="13" t="s">
        <v>71</v>
      </c>
      <c r="D45" s="13" t="s">
        <v>13</v>
      </c>
      <c r="E45" s="13" t="s">
        <v>13</v>
      </c>
      <c r="F45" s="13" t="s">
        <v>13</v>
      </c>
      <c r="G45" s="13" t="s">
        <v>13</v>
      </c>
      <c r="H45" s="13" t="s">
        <v>13</v>
      </c>
    </row>
    <row r="46" spans="1:39" ht="46" x14ac:dyDescent="0.35">
      <c r="A46" s="13" t="s">
        <v>72</v>
      </c>
      <c r="B46" s="13" t="s">
        <v>73</v>
      </c>
      <c r="C46" s="14" t="s">
        <v>74</v>
      </c>
      <c r="F46" s="15" t="s">
        <v>75</v>
      </c>
      <c r="G46" s="13" t="s">
        <v>37</v>
      </c>
      <c r="H46" s="20">
        <v>0</v>
      </c>
      <c r="I46" s="19" t="s">
        <v>13</v>
      </c>
      <c r="J46" s="18">
        <v>1</v>
      </c>
      <c r="K46" s="19" t="s">
        <v>76</v>
      </c>
      <c r="L46" s="20">
        <f>0</f>
        <v>0</v>
      </c>
      <c r="M46" s="20">
        <v>76.47</v>
      </c>
      <c r="N46" s="20">
        <v>0</v>
      </c>
      <c r="O46" s="20">
        <v>0</v>
      </c>
      <c r="P46" s="20">
        <v>0</v>
      </c>
      <c r="Q46" s="20">
        <v>42</v>
      </c>
      <c r="R46" s="20">
        <v>0</v>
      </c>
      <c r="S46" s="20">
        <v>42</v>
      </c>
      <c r="T46" s="20">
        <v>34.47</v>
      </c>
      <c r="U46" s="20">
        <v>76.47</v>
      </c>
      <c r="V46" s="20">
        <v>0</v>
      </c>
      <c r="W46" s="20">
        <v>0</v>
      </c>
      <c r="X46" s="18" t="s">
        <v>77</v>
      </c>
      <c r="Y46" s="20">
        <v>0</v>
      </c>
      <c r="Z46" s="13" t="s">
        <v>78</v>
      </c>
      <c r="AA46" s="13" t="s">
        <v>13</v>
      </c>
      <c r="AB46" s="20" t="s">
        <v>78</v>
      </c>
      <c r="AC46" s="13" t="s">
        <v>79</v>
      </c>
      <c r="AD46" s="16" t="s">
        <v>75</v>
      </c>
      <c r="AE46" s="20">
        <v>0</v>
      </c>
      <c r="AF46" s="20">
        <v>0</v>
      </c>
      <c r="AG46" s="20">
        <v>0</v>
      </c>
      <c r="AH46" s="16" t="s">
        <v>75</v>
      </c>
      <c r="AI46">
        <f>V46+(V46*0.75%)</f>
        <v>0</v>
      </c>
      <c r="AJ46">
        <f>AE46/J46</f>
        <v>0</v>
      </c>
      <c r="AK46">
        <f>AF46/J46</f>
        <v>0</v>
      </c>
      <c r="AL46">
        <f>AI46+AJ46+AK46</f>
        <v>0</v>
      </c>
      <c r="AM46">
        <f>AL46*J46</f>
        <v>0</v>
      </c>
    </row>
    <row r="47" spans="1:39" ht="46" x14ac:dyDescent="0.35">
      <c r="A47" s="13" t="s">
        <v>80</v>
      </c>
      <c r="B47" s="13" t="s">
        <v>81</v>
      </c>
      <c r="C47" s="14" t="s">
        <v>82</v>
      </c>
      <c r="F47" s="15" t="s">
        <v>75</v>
      </c>
      <c r="G47" s="13" t="s">
        <v>37</v>
      </c>
      <c r="H47" s="20">
        <v>432557.56</v>
      </c>
      <c r="I47" s="19" t="s">
        <v>13</v>
      </c>
      <c r="J47" s="18">
        <v>1</v>
      </c>
      <c r="K47" s="19" t="s">
        <v>76</v>
      </c>
      <c r="L47" s="20">
        <f>432557.56</f>
        <v>432557.56</v>
      </c>
      <c r="M47" s="20">
        <v>76.47</v>
      </c>
      <c r="N47" s="20">
        <v>330777.48</v>
      </c>
      <c r="O47" s="20">
        <v>101780.08</v>
      </c>
      <c r="P47" s="20">
        <v>0</v>
      </c>
      <c r="Q47" s="20">
        <v>42</v>
      </c>
      <c r="R47" s="20">
        <v>0</v>
      </c>
      <c r="S47" s="20">
        <v>42</v>
      </c>
      <c r="T47" s="20">
        <v>34.47</v>
      </c>
      <c r="U47" s="20">
        <v>76.47</v>
      </c>
      <c r="V47" s="20">
        <v>101780.08</v>
      </c>
      <c r="W47" s="20">
        <v>101780.08</v>
      </c>
      <c r="X47" s="18" t="s">
        <v>77</v>
      </c>
      <c r="Y47" s="20">
        <v>0</v>
      </c>
      <c r="Z47" s="13" t="s">
        <v>78</v>
      </c>
      <c r="AA47" s="13" t="s">
        <v>13</v>
      </c>
      <c r="AB47" s="20" t="s">
        <v>78</v>
      </c>
      <c r="AC47" s="13" t="s">
        <v>79</v>
      </c>
      <c r="AD47" s="16" t="s">
        <v>75</v>
      </c>
      <c r="AE47" s="20">
        <v>64534.35</v>
      </c>
      <c r="AF47" s="20">
        <v>0</v>
      </c>
      <c r="AG47" s="20">
        <v>64534.35</v>
      </c>
      <c r="AH47" s="16" t="s">
        <v>75</v>
      </c>
      <c r="AI47">
        <f t="shared" ref="AI47:AI75" si="0">V47+(V47*0.75%)</f>
        <v>102543.43060000001</v>
      </c>
      <c r="AJ47">
        <f t="shared" ref="AJ47:AJ75" si="1">AE47/J47</f>
        <v>64534.35</v>
      </c>
      <c r="AK47">
        <f t="shared" ref="AK47:AK75" si="2">AF47/J47</f>
        <v>0</v>
      </c>
      <c r="AL47">
        <f t="shared" ref="AL47:AL75" si="3">AI47+AJ47+AK47</f>
        <v>167077.7806</v>
      </c>
      <c r="AM47">
        <f t="shared" ref="AM47:AM75" si="4">AL47*J47</f>
        <v>167077.7806</v>
      </c>
    </row>
    <row r="48" spans="1:39" ht="46" x14ac:dyDescent="0.35">
      <c r="A48" s="13" t="s">
        <v>83</v>
      </c>
      <c r="B48" s="13" t="s">
        <v>84</v>
      </c>
      <c r="C48" s="14" t="s">
        <v>85</v>
      </c>
      <c r="F48" s="18">
        <v>12</v>
      </c>
      <c r="G48" s="13" t="s">
        <v>37</v>
      </c>
      <c r="H48" s="20">
        <v>82665</v>
      </c>
      <c r="I48" s="19" t="s">
        <v>13</v>
      </c>
      <c r="J48" s="18">
        <v>1</v>
      </c>
      <c r="K48" s="19" t="s">
        <v>76</v>
      </c>
      <c r="L48" s="17">
        <v>82665</v>
      </c>
      <c r="M48" s="20">
        <v>76.47</v>
      </c>
      <c r="N48" s="20">
        <v>63214.06</v>
      </c>
      <c r="O48" s="20">
        <v>19450.939999999999</v>
      </c>
      <c r="P48" s="20">
        <v>0</v>
      </c>
      <c r="Q48" s="20">
        <v>40</v>
      </c>
      <c r="R48" s="20">
        <v>0</v>
      </c>
      <c r="S48" s="20">
        <v>40</v>
      </c>
      <c r="T48" s="20">
        <v>36.47</v>
      </c>
      <c r="U48" s="20">
        <v>76.47</v>
      </c>
      <c r="V48" s="20">
        <v>19450.939999999999</v>
      </c>
      <c r="W48" s="20">
        <v>19450.939999999999</v>
      </c>
      <c r="X48" s="18" t="s">
        <v>77</v>
      </c>
      <c r="Y48" s="20">
        <v>0</v>
      </c>
      <c r="Z48" s="13" t="s">
        <v>78</v>
      </c>
      <c r="AA48" s="13" t="s">
        <v>13</v>
      </c>
      <c r="AB48" s="20" t="s">
        <v>78</v>
      </c>
      <c r="AC48" s="13" t="s">
        <v>86</v>
      </c>
      <c r="AD48" s="16" t="s">
        <v>75</v>
      </c>
      <c r="AE48" s="20">
        <v>0</v>
      </c>
      <c r="AF48" s="20">
        <v>0</v>
      </c>
      <c r="AG48" s="20">
        <v>0</v>
      </c>
      <c r="AH48" s="16" t="s">
        <v>75</v>
      </c>
      <c r="AI48">
        <f t="shared" si="0"/>
        <v>19596.822049999999</v>
      </c>
      <c r="AJ48">
        <f t="shared" si="1"/>
        <v>0</v>
      </c>
      <c r="AK48">
        <f t="shared" si="2"/>
        <v>0</v>
      </c>
      <c r="AL48">
        <f t="shared" si="3"/>
        <v>19596.822049999999</v>
      </c>
      <c r="AM48">
        <f t="shared" si="4"/>
        <v>19596.822049999999</v>
      </c>
    </row>
    <row r="49" spans="1:39" ht="46" x14ac:dyDescent="0.35">
      <c r="A49" s="13" t="s">
        <v>87</v>
      </c>
      <c r="B49" s="13" t="s">
        <v>88</v>
      </c>
      <c r="C49" s="14" t="s">
        <v>89</v>
      </c>
      <c r="F49" s="15" t="s">
        <v>75</v>
      </c>
      <c r="G49" s="13" t="s">
        <v>37</v>
      </c>
      <c r="H49" s="20">
        <v>17977.55</v>
      </c>
      <c r="I49" s="19" t="s">
        <v>13</v>
      </c>
      <c r="J49" s="18">
        <v>1</v>
      </c>
      <c r="K49" s="19" t="s">
        <v>76</v>
      </c>
      <c r="L49" s="20">
        <f>17977.55</f>
        <v>17977.55</v>
      </c>
      <c r="M49" s="20">
        <v>76.47</v>
      </c>
      <c r="N49" s="20">
        <v>13747.46</v>
      </c>
      <c r="O49" s="20">
        <v>4230.09</v>
      </c>
      <c r="P49" s="20">
        <v>0</v>
      </c>
      <c r="Q49" s="20">
        <v>42</v>
      </c>
      <c r="R49" s="20">
        <v>0</v>
      </c>
      <c r="S49" s="20">
        <v>42</v>
      </c>
      <c r="T49" s="20">
        <v>34.47</v>
      </c>
      <c r="U49" s="20">
        <v>76.47</v>
      </c>
      <c r="V49" s="20">
        <v>4230.09</v>
      </c>
      <c r="W49" s="20">
        <v>4230.09</v>
      </c>
      <c r="X49" s="18" t="s">
        <v>77</v>
      </c>
      <c r="Y49" s="20">
        <v>0</v>
      </c>
      <c r="Z49" s="13" t="s">
        <v>78</v>
      </c>
      <c r="AA49" s="13" t="s">
        <v>13</v>
      </c>
      <c r="AB49" s="20" t="s">
        <v>78</v>
      </c>
      <c r="AC49" s="13" t="s">
        <v>79</v>
      </c>
      <c r="AD49" s="16" t="s">
        <v>75</v>
      </c>
      <c r="AE49" s="20">
        <v>0</v>
      </c>
      <c r="AF49" s="20">
        <v>0</v>
      </c>
      <c r="AG49" s="20">
        <v>0</v>
      </c>
      <c r="AH49" s="16" t="s">
        <v>75</v>
      </c>
      <c r="AI49">
        <f t="shared" si="0"/>
        <v>4261.8156749999998</v>
      </c>
      <c r="AJ49">
        <f t="shared" si="1"/>
        <v>0</v>
      </c>
      <c r="AK49">
        <f t="shared" si="2"/>
        <v>0</v>
      </c>
      <c r="AL49">
        <f t="shared" si="3"/>
        <v>4261.8156749999998</v>
      </c>
      <c r="AM49">
        <f t="shared" si="4"/>
        <v>4261.8156749999998</v>
      </c>
    </row>
    <row r="50" spans="1:39" ht="46" x14ac:dyDescent="0.35">
      <c r="A50" s="13" t="s">
        <v>90</v>
      </c>
      <c r="B50" s="13" t="s">
        <v>91</v>
      </c>
      <c r="C50" s="14" t="s">
        <v>92</v>
      </c>
      <c r="F50" s="15" t="s">
        <v>75</v>
      </c>
      <c r="G50" s="13" t="s">
        <v>37</v>
      </c>
      <c r="H50" s="20">
        <v>0</v>
      </c>
      <c r="I50" s="19" t="s">
        <v>13</v>
      </c>
      <c r="J50" s="18">
        <v>1</v>
      </c>
      <c r="K50" s="19" t="s">
        <v>76</v>
      </c>
      <c r="L50" s="20">
        <f>0</f>
        <v>0</v>
      </c>
      <c r="M50" s="20">
        <v>76.47</v>
      </c>
      <c r="N50" s="20">
        <v>0</v>
      </c>
      <c r="O50" s="20">
        <v>0</v>
      </c>
      <c r="P50" s="20">
        <v>0</v>
      </c>
      <c r="Q50" s="20">
        <v>42</v>
      </c>
      <c r="R50" s="20">
        <v>0</v>
      </c>
      <c r="S50" s="20">
        <v>42</v>
      </c>
      <c r="T50" s="20">
        <v>34.47</v>
      </c>
      <c r="U50" s="20">
        <v>76.47</v>
      </c>
      <c r="V50" s="20">
        <v>0</v>
      </c>
      <c r="W50" s="20">
        <v>0</v>
      </c>
      <c r="X50" s="18" t="s">
        <v>93</v>
      </c>
      <c r="Y50" s="20">
        <v>0</v>
      </c>
      <c r="Z50" s="13" t="s">
        <v>78</v>
      </c>
      <c r="AA50" s="13" t="s">
        <v>13</v>
      </c>
      <c r="AB50" s="20" t="s">
        <v>78</v>
      </c>
      <c r="AC50" s="13" t="s">
        <v>94</v>
      </c>
      <c r="AD50" s="16" t="s">
        <v>75</v>
      </c>
      <c r="AE50" s="20">
        <v>0</v>
      </c>
      <c r="AF50" s="20">
        <v>0</v>
      </c>
      <c r="AG50" s="20">
        <v>0</v>
      </c>
      <c r="AH50" s="16" t="s">
        <v>75</v>
      </c>
      <c r="AI50">
        <f t="shared" si="0"/>
        <v>0</v>
      </c>
      <c r="AJ50">
        <f t="shared" si="1"/>
        <v>0</v>
      </c>
      <c r="AK50">
        <f t="shared" si="2"/>
        <v>0</v>
      </c>
      <c r="AL50">
        <f t="shared" si="3"/>
        <v>0</v>
      </c>
      <c r="AM50">
        <f t="shared" si="4"/>
        <v>0</v>
      </c>
    </row>
    <row r="51" spans="1:39" ht="46" x14ac:dyDescent="0.35">
      <c r="A51" s="13" t="s">
        <v>95</v>
      </c>
      <c r="B51" s="13" t="s">
        <v>96</v>
      </c>
      <c r="C51" s="14" t="s">
        <v>97</v>
      </c>
      <c r="F51" s="15" t="s">
        <v>75</v>
      </c>
      <c r="G51" s="13" t="s">
        <v>37</v>
      </c>
      <c r="H51" s="20">
        <v>0</v>
      </c>
      <c r="I51" s="19" t="s">
        <v>13</v>
      </c>
      <c r="J51" s="18">
        <v>2</v>
      </c>
      <c r="K51" s="19" t="s">
        <v>76</v>
      </c>
      <c r="L51" s="20">
        <f>0</f>
        <v>0</v>
      </c>
      <c r="M51" s="20">
        <v>76.47</v>
      </c>
      <c r="N51" s="20">
        <v>0</v>
      </c>
      <c r="O51" s="20">
        <v>0</v>
      </c>
      <c r="P51" s="20">
        <v>0</v>
      </c>
      <c r="Q51" s="20">
        <v>42</v>
      </c>
      <c r="R51" s="20">
        <v>0</v>
      </c>
      <c r="S51" s="20">
        <v>42</v>
      </c>
      <c r="T51" s="20">
        <v>34.47</v>
      </c>
      <c r="U51" s="20">
        <v>76.47</v>
      </c>
      <c r="V51" s="20">
        <v>0</v>
      </c>
      <c r="W51" s="20">
        <v>0</v>
      </c>
      <c r="X51" s="18" t="s">
        <v>93</v>
      </c>
      <c r="Y51" s="20">
        <v>0</v>
      </c>
      <c r="Z51" s="13" t="s">
        <v>78</v>
      </c>
      <c r="AA51" s="13" t="s">
        <v>13</v>
      </c>
      <c r="AB51" s="20" t="s">
        <v>78</v>
      </c>
      <c r="AC51" s="13" t="s">
        <v>79</v>
      </c>
      <c r="AD51" s="16" t="s">
        <v>75</v>
      </c>
      <c r="AE51" s="20">
        <v>0</v>
      </c>
      <c r="AF51" s="20">
        <v>0</v>
      </c>
      <c r="AG51" s="20">
        <v>0</v>
      </c>
      <c r="AH51" s="16" t="s">
        <v>75</v>
      </c>
      <c r="AI51">
        <f t="shared" si="0"/>
        <v>0</v>
      </c>
      <c r="AJ51">
        <f t="shared" si="1"/>
        <v>0</v>
      </c>
      <c r="AK51">
        <f t="shared" si="2"/>
        <v>0</v>
      </c>
      <c r="AL51">
        <f t="shared" si="3"/>
        <v>0</v>
      </c>
      <c r="AM51">
        <f t="shared" si="4"/>
        <v>0</v>
      </c>
    </row>
    <row r="52" spans="1:39" ht="46" x14ac:dyDescent="0.35">
      <c r="A52" s="13" t="s">
        <v>98</v>
      </c>
      <c r="B52" s="13" t="s">
        <v>99</v>
      </c>
      <c r="C52" s="14" t="s">
        <v>100</v>
      </c>
      <c r="F52" s="15" t="s">
        <v>75</v>
      </c>
      <c r="G52" s="13" t="s">
        <v>37</v>
      </c>
      <c r="H52" s="20">
        <v>0</v>
      </c>
      <c r="I52" s="19" t="s">
        <v>13</v>
      </c>
      <c r="J52" s="18">
        <v>8</v>
      </c>
      <c r="K52" s="19" t="s">
        <v>76</v>
      </c>
      <c r="L52" s="20">
        <f>0</f>
        <v>0</v>
      </c>
      <c r="M52" s="20">
        <v>76.47</v>
      </c>
      <c r="N52" s="20">
        <v>0</v>
      </c>
      <c r="O52" s="20">
        <v>0</v>
      </c>
      <c r="P52" s="20">
        <v>0</v>
      </c>
      <c r="Q52" s="20">
        <v>42</v>
      </c>
      <c r="R52" s="20">
        <v>0</v>
      </c>
      <c r="S52" s="20">
        <v>42</v>
      </c>
      <c r="T52" s="20">
        <v>34.47</v>
      </c>
      <c r="U52" s="20">
        <v>76.47</v>
      </c>
      <c r="V52" s="20">
        <v>0</v>
      </c>
      <c r="W52" s="20">
        <v>0</v>
      </c>
      <c r="X52" s="18" t="s">
        <v>93</v>
      </c>
      <c r="Y52" s="20">
        <v>0</v>
      </c>
      <c r="Z52" s="13" t="s">
        <v>78</v>
      </c>
      <c r="AA52" s="13" t="s">
        <v>13</v>
      </c>
      <c r="AB52" s="20" t="s">
        <v>78</v>
      </c>
      <c r="AC52" s="13" t="s">
        <v>79</v>
      </c>
      <c r="AD52" s="16" t="s">
        <v>75</v>
      </c>
      <c r="AE52" s="20">
        <v>0</v>
      </c>
      <c r="AF52" s="20">
        <v>0</v>
      </c>
      <c r="AG52" s="20">
        <v>0</v>
      </c>
      <c r="AH52" s="16" t="s">
        <v>75</v>
      </c>
      <c r="AI52">
        <f t="shared" si="0"/>
        <v>0</v>
      </c>
      <c r="AJ52">
        <f t="shared" si="1"/>
        <v>0</v>
      </c>
      <c r="AK52">
        <f t="shared" si="2"/>
        <v>0</v>
      </c>
      <c r="AL52">
        <f t="shared" si="3"/>
        <v>0</v>
      </c>
      <c r="AM52">
        <f t="shared" si="4"/>
        <v>0</v>
      </c>
    </row>
    <row r="53" spans="1:39" ht="46" x14ac:dyDescent="0.35">
      <c r="A53" s="13" t="s">
        <v>101</v>
      </c>
      <c r="B53" s="13" t="s">
        <v>102</v>
      </c>
      <c r="C53" s="14" t="s">
        <v>103</v>
      </c>
      <c r="F53" s="15" t="s">
        <v>75</v>
      </c>
      <c r="G53" s="13" t="s">
        <v>37</v>
      </c>
      <c r="H53" s="20">
        <v>0</v>
      </c>
      <c r="I53" s="19" t="s">
        <v>13</v>
      </c>
      <c r="J53" s="18">
        <v>16</v>
      </c>
      <c r="K53" s="19" t="s">
        <v>76</v>
      </c>
      <c r="L53" s="20">
        <f>0</f>
        <v>0</v>
      </c>
      <c r="M53" s="20">
        <v>76.47</v>
      </c>
      <c r="N53" s="20">
        <v>0</v>
      </c>
      <c r="O53" s="20">
        <v>0</v>
      </c>
      <c r="P53" s="20">
        <v>0</v>
      </c>
      <c r="Q53" s="20">
        <v>42</v>
      </c>
      <c r="R53" s="20">
        <v>0</v>
      </c>
      <c r="S53" s="20">
        <v>42</v>
      </c>
      <c r="T53" s="20">
        <v>34.47</v>
      </c>
      <c r="U53" s="20">
        <v>76.47</v>
      </c>
      <c r="V53" s="20">
        <v>0</v>
      </c>
      <c r="W53" s="20">
        <v>0</v>
      </c>
      <c r="X53" s="18" t="s">
        <v>93</v>
      </c>
      <c r="Y53" s="20">
        <v>0</v>
      </c>
      <c r="Z53" s="13" t="s">
        <v>78</v>
      </c>
      <c r="AA53" s="13" t="s">
        <v>13</v>
      </c>
      <c r="AB53" s="20" t="s">
        <v>78</v>
      </c>
      <c r="AC53" s="13" t="s">
        <v>104</v>
      </c>
      <c r="AD53" s="16" t="s">
        <v>75</v>
      </c>
      <c r="AE53" s="20">
        <v>0</v>
      </c>
      <c r="AF53" s="20">
        <v>0</v>
      </c>
      <c r="AG53" s="20">
        <v>0</v>
      </c>
      <c r="AH53" s="16" t="s">
        <v>75</v>
      </c>
      <c r="AI53">
        <f t="shared" si="0"/>
        <v>0</v>
      </c>
      <c r="AJ53">
        <f t="shared" si="1"/>
        <v>0</v>
      </c>
      <c r="AK53">
        <f t="shared" si="2"/>
        <v>0</v>
      </c>
      <c r="AL53">
        <f t="shared" si="3"/>
        <v>0</v>
      </c>
      <c r="AM53">
        <f t="shared" si="4"/>
        <v>0</v>
      </c>
    </row>
    <row r="54" spans="1:39" ht="46" x14ac:dyDescent="0.35">
      <c r="A54" s="13" t="s">
        <v>105</v>
      </c>
      <c r="B54" s="13" t="s">
        <v>106</v>
      </c>
      <c r="C54" s="14" t="s">
        <v>107</v>
      </c>
      <c r="F54" s="15" t="s">
        <v>75</v>
      </c>
      <c r="G54" s="13" t="s">
        <v>37</v>
      </c>
      <c r="H54" s="20">
        <v>0</v>
      </c>
      <c r="I54" s="19" t="s">
        <v>13</v>
      </c>
      <c r="J54" s="18">
        <v>1</v>
      </c>
      <c r="K54" s="19" t="s">
        <v>76</v>
      </c>
      <c r="L54" s="20">
        <f>0</f>
        <v>0</v>
      </c>
      <c r="M54" s="20">
        <v>76.47</v>
      </c>
      <c r="N54" s="20">
        <v>0</v>
      </c>
      <c r="O54" s="20">
        <v>0</v>
      </c>
      <c r="P54" s="20">
        <v>0</v>
      </c>
      <c r="Q54" s="20">
        <v>42</v>
      </c>
      <c r="R54" s="20">
        <v>0</v>
      </c>
      <c r="S54" s="20">
        <v>42</v>
      </c>
      <c r="T54" s="20">
        <v>34.47</v>
      </c>
      <c r="U54" s="20">
        <v>76.47</v>
      </c>
      <c r="V54" s="20">
        <v>0</v>
      </c>
      <c r="W54" s="20">
        <v>0</v>
      </c>
      <c r="X54" s="18" t="s">
        <v>93</v>
      </c>
      <c r="Y54" s="20">
        <v>0</v>
      </c>
      <c r="Z54" s="13" t="s">
        <v>78</v>
      </c>
      <c r="AA54" s="13" t="s">
        <v>13</v>
      </c>
      <c r="AB54" s="20" t="s">
        <v>78</v>
      </c>
      <c r="AC54" s="13" t="s">
        <v>79</v>
      </c>
      <c r="AD54" s="16" t="s">
        <v>75</v>
      </c>
      <c r="AE54" s="20">
        <v>0</v>
      </c>
      <c r="AF54" s="20">
        <v>0</v>
      </c>
      <c r="AG54" s="20">
        <v>0</v>
      </c>
      <c r="AH54" s="16" t="s">
        <v>75</v>
      </c>
      <c r="AI54">
        <f t="shared" si="0"/>
        <v>0</v>
      </c>
      <c r="AJ54">
        <f t="shared" si="1"/>
        <v>0</v>
      </c>
      <c r="AK54">
        <f t="shared" si="2"/>
        <v>0</v>
      </c>
      <c r="AL54">
        <f t="shared" si="3"/>
        <v>0</v>
      </c>
      <c r="AM54">
        <f t="shared" si="4"/>
        <v>0</v>
      </c>
    </row>
    <row r="55" spans="1:39" ht="46" x14ac:dyDescent="0.35">
      <c r="A55" s="13" t="s">
        <v>108</v>
      </c>
      <c r="B55" s="13" t="s">
        <v>109</v>
      </c>
      <c r="C55" s="14" t="s">
        <v>110</v>
      </c>
      <c r="F55" s="15" t="s">
        <v>75</v>
      </c>
      <c r="G55" s="13" t="s">
        <v>37</v>
      </c>
      <c r="H55" s="20">
        <v>0</v>
      </c>
      <c r="I55" s="19" t="s">
        <v>13</v>
      </c>
      <c r="J55" s="18">
        <v>1</v>
      </c>
      <c r="K55" s="19" t="s">
        <v>76</v>
      </c>
      <c r="L55" s="20">
        <f>0</f>
        <v>0</v>
      </c>
      <c r="M55" s="20">
        <v>76.47</v>
      </c>
      <c r="N55" s="20">
        <v>0</v>
      </c>
      <c r="O55" s="20">
        <v>0</v>
      </c>
      <c r="P55" s="20">
        <v>0</v>
      </c>
      <c r="Q55" s="20">
        <v>42</v>
      </c>
      <c r="R55" s="20">
        <v>0</v>
      </c>
      <c r="S55" s="20">
        <v>42</v>
      </c>
      <c r="T55" s="20">
        <v>34.47</v>
      </c>
      <c r="U55" s="20">
        <v>76.47</v>
      </c>
      <c r="V55" s="20">
        <v>0</v>
      </c>
      <c r="W55" s="20">
        <v>0</v>
      </c>
      <c r="X55" s="18" t="s">
        <v>93</v>
      </c>
      <c r="Y55" s="20">
        <v>0</v>
      </c>
      <c r="Z55" s="13" t="s">
        <v>78</v>
      </c>
      <c r="AA55" s="13" t="s">
        <v>13</v>
      </c>
      <c r="AB55" s="20" t="s">
        <v>78</v>
      </c>
      <c r="AC55" s="13" t="s">
        <v>79</v>
      </c>
      <c r="AD55" s="16" t="s">
        <v>75</v>
      </c>
      <c r="AE55" s="20">
        <v>0</v>
      </c>
      <c r="AF55" s="20">
        <v>0</v>
      </c>
      <c r="AG55" s="20">
        <v>0</v>
      </c>
      <c r="AH55" s="16" t="s">
        <v>75</v>
      </c>
      <c r="AI55">
        <f t="shared" si="0"/>
        <v>0</v>
      </c>
      <c r="AJ55">
        <f t="shared" si="1"/>
        <v>0</v>
      </c>
      <c r="AK55">
        <f t="shared" si="2"/>
        <v>0</v>
      </c>
      <c r="AL55">
        <f t="shared" si="3"/>
        <v>0</v>
      </c>
      <c r="AM55">
        <f t="shared" si="4"/>
        <v>0</v>
      </c>
    </row>
    <row r="56" spans="1:39" ht="46" x14ac:dyDescent="0.35">
      <c r="A56" s="13" t="s">
        <v>111</v>
      </c>
      <c r="B56" s="13" t="s">
        <v>112</v>
      </c>
      <c r="C56" s="14" t="s">
        <v>113</v>
      </c>
      <c r="F56" s="15" t="s">
        <v>75</v>
      </c>
      <c r="G56" s="13" t="s">
        <v>37</v>
      </c>
      <c r="H56" s="20">
        <v>0</v>
      </c>
      <c r="I56" s="19" t="s">
        <v>13</v>
      </c>
      <c r="J56" s="18">
        <v>1</v>
      </c>
      <c r="K56" s="19" t="s">
        <v>76</v>
      </c>
      <c r="L56" s="20">
        <f>0</f>
        <v>0</v>
      </c>
      <c r="M56" s="20">
        <v>76.47</v>
      </c>
      <c r="N56" s="20">
        <v>0</v>
      </c>
      <c r="O56" s="20">
        <v>0</v>
      </c>
      <c r="P56" s="20">
        <v>0</v>
      </c>
      <c r="Q56" s="20">
        <v>42</v>
      </c>
      <c r="R56" s="20">
        <v>0</v>
      </c>
      <c r="S56" s="20">
        <v>42</v>
      </c>
      <c r="T56" s="20">
        <v>34.47</v>
      </c>
      <c r="U56" s="20">
        <v>76.47</v>
      </c>
      <c r="V56" s="20">
        <v>0</v>
      </c>
      <c r="W56" s="20">
        <v>0</v>
      </c>
      <c r="X56" s="18" t="s">
        <v>93</v>
      </c>
      <c r="Y56" s="20">
        <v>0</v>
      </c>
      <c r="Z56" s="13" t="s">
        <v>78</v>
      </c>
      <c r="AA56" s="13" t="s">
        <v>13</v>
      </c>
      <c r="AB56" s="20" t="s">
        <v>78</v>
      </c>
      <c r="AC56" s="13" t="s">
        <v>79</v>
      </c>
      <c r="AD56" s="16" t="s">
        <v>75</v>
      </c>
      <c r="AE56" s="20">
        <v>0</v>
      </c>
      <c r="AF56" s="20">
        <v>0</v>
      </c>
      <c r="AG56" s="20">
        <v>0</v>
      </c>
      <c r="AH56" s="16" t="s">
        <v>75</v>
      </c>
      <c r="AI56">
        <f t="shared" si="0"/>
        <v>0</v>
      </c>
      <c r="AJ56">
        <f t="shared" si="1"/>
        <v>0</v>
      </c>
      <c r="AK56">
        <f t="shared" si="2"/>
        <v>0</v>
      </c>
      <c r="AL56">
        <f t="shared" si="3"/>
        <v>0</v>
      </c>
      <c r="AM56">
        <f t="shared" si="4"/>
        <v>0</v>
      </c>
    </row>
    <row r="57" spans="1:39" ht="46" x14ac:dyDescent="0.35">
      <c r="A57" s="13" t="s">
        <v>114</v>
      </c>
      <c r="B57" s="13" t="s">
        <v>115</v>
      </c>
      <c r="C57" s="14" t="s">
        <v>116</v>
      </c>
      <c r="F57" s="15" t="s">
        <v>75</v>
      </c>
      <c r="G57" s="13" t="s">
        <v>37</v>
      </c>
      <c r="H57" s="20">
        <v>0</v>
      </c>
      <c r="I57" s="19" t="s">
        <v>13</v>
      </c>
      <c r="J57" s="18">
        <v>1</v>
      </c>
      <c r="K57" s="19" t="s">
        <v>76</v>
      </c>
      <c r="L57" s="20">
        <f>0</f>
        <v>0</v>
      </c>
      <c r="M57" s="20">
        <v>76.47</v>
      </c>
      <c r="N57" s="20">
        <v>0</v>
      </c>
      <c r="O57" s="20">
        <v>0</v>
      </c>
      <c r="P57" s="20">
        <v>0</v>
      </c>
      <c r="Q57" s="20">
        <v>42</v>
      </c>
      <c r="R57" s="20">
        <v>0</v>
      </c>
      <c r="S57" s="20">
        <v>42</v>
      </c>
      <c r="T57" s="20">
        <v>34.47</v>
      </c>
      <c r="U57" s="20">
        <v>76.47</v>
      </c>
      <c r="V57" s="20">
        <v>0</v>
      </c>
      <c r="W57" s="20">
        <v>0</v>
      </c>
      <c r="X57" s="18" t="s">
        <v>93</v>
      </c>
      <c r="Y57" s="20">
        <v>0</v>
      </c>
      <c r="Z57" s="13" t="s">
        <v>78</v>
      </c>
      <c r="AA57" s="13" t="s">
        <v>13</v>
      </c>
      <c r="AB57" s="20" t="s">
        <v>78</v>
      </c>
      <c r="AC57" s="13" t="s">
        <v>104</v>
      </c>
      <c r="AD57" s="16" t="s">
        <v>75</v>
      </c>
      <c r="AE57" s="20">
        <v>0</v>
      </c>
      <c r="AF57" s="20">
        <v>0</v>
      </c>
      <c r="AG57" s="20">
        <v>0</v>
      </c>
      <c r="AH57" s="16" t="s">
        <v>75</v>
      </c>
      <c r="AI57">
        <f t="shared" si="0"/>
        <v>0</v>
      </c>
      <c r="AJ57">
        <f t="shared" si="1"/>
        <v>0</v>
      </c>
      <c r="AK57">
        <f t="shared" si="2"/>
        <v>0</v>
      </c>
      <c r="AL57">
        <f t="shared" si="3"/>
        <v>0</v>
      </c>
      <c r="AM57">
        <f t="shared" si="4"/>
        <v>0</v>
      </c>
    </row>
    <row r="58" spans="1:39" ht="46" x14ac:dyDescent="0.35">
      <c r="A58" s="13" t="s">
        <v>117</v>
      </c>
      <c r="B58" s="13" t="s">
        <v>118</v>
      </c>
      <c r="C58" s="14" t="s">
        <v>119</v>
      </c>
      <c r="F58" s="15" t="s">
        <v>75</v>
      </c>
      <c r="G58" s="13" t="s">
        <v>37</v>
      </c>
      <c r="H58" s="20">
        <v>14419.62</v>
      </c>
      <c r="I58" s="19" t="s">
        <v>13</v>
      </c>
      <c r="J58" s="18">
        <v>1</v>
      </c>
      <c r="K58" s="19" t="s">
        <v>76</v>
      </c>
      <c r="L58" s="20">
        <f>14419.62</f>
        <v>14419.62</v>
      </c>
      <c r="M58" s="20">
        <v>76.47</v>
      </c>
      <c r="N58" s="20">
        <v>11026.71</v>
      </c>
      <c r="O58" s="20">
        <v>3392.91</v>
      </c>
      <c r="P58" s="20">
        <v>0</v>
      </c>
      <c r="Q58" s="20">
        <v>42</v>
      </c>
      <c r="R58" s="20">
        <v>0</v>
      </c>
      <c r="S58" s="20">
        <v>42</v>
      </c>
      <c r="T58" s="20">
        <v>34.47</v>
      </c>
      <c r="U58" s="20">
        <v>76.47</v>
      </c>
      <c r="V58" s="20">
        <v>3392.91</v>
      </c>
      <c r="W58" s="20">
        <v>3392.91</v>
      </c>
      <c r="X58" s="18" t="s">
        <v>77</v>
      </c>
      <c r="Y58" s="20">
        <v>0</v>
      </c>
      <c r="Z58" s="13" t="s">
        <v>78</v>
      </c>
      <c r="AA58" s="13" t="s">
        <v>13</v>
      </c>
      <c r="AB58" s="20" t="s">
        <v>78</v>
      </c>
      <c r="AC58" s="13" t="s">
        <v>79</v>
      </c>
      <c r="AD58" s="16" t="s">
        <v>75</v>
      </c>
      <c r="AE58" s="20">
        <v>0</v>
      </c>
      <c r="AF58" s="20">
        <v>0</v>
      </c>
      <c r="AG58" s="20">
        <v>0</v>
      </c>
      <c r="AH58" s="16" t="s">
        <v>75</v>
      </c>
      <c r="AI58">
        <f t="shared" si="0"/>
        <v>3418.3568249999998</v>
      </c>
      <c r="AJ58">
        <f t="shared" si="1"/>
        <v>0</v>
      </c>
      <c r="AK58">
        <f t="shared" si="2"/>
        <v>0</v>
      </c>
      <c r="AL58">
        <f t="shared" si="3"/>
        <v>3418.3568249999998</v>
      </c>
      <c r="AM58">
        <f t="shared" si="4"/>
        <v>3418.3568249999998</v>
      </c>
    </row>
    <row r="59" spans="1:39" ht="46" x14ac:dyDescent="0.35">
      <c r="A59" s="13" t="s">
        <v>120</v>
      </c>
      <c r="B59" s="13" t="s">
        <v>121</v>
      </c>
      <c r="C59" s="14" t="s">
        <v>122</v>
      </c>
      <c r="F59" s="15" t="s">
        <v>75</v>
      </c>
      <c r="G59" s="13" t="s">
        <v>37</v>
      </c>
      <c r="H59" s="20">
        <v>13552.89</v>
      </c>
      <c r="I59" s="19" t="s">
        <v>13</v>
      </c>
      <c r="J59" s="18">
        <v>1</v>
      </c>
      <c r="K59" s="19" t="s">
        <v>76</v>
      </c>
      <c r="L59" s="20">
        <f>13552.89</f>
        <v>13552.89</v>
      </c>
      <c r="M59" s="20">
        <v>76.47</v>
      </c>
      <c r="N59" s="20">
        <v>10363.92</v>
      </c>
      <c r="O59" s="20">
        <v>3188.97</v>
      </c>
      <c r="P59" s="20">
        <v>0</v>
      </c>
      <c r="Q59" s="20">
        <v>42</v>
      </c>
      <c r="R59" s="20">
        <v>0</v>
      </c>
      <c r="S59" s="20">
        <v>42</v>
      </c>
      <c r="T59" s="20">
        <v>34.47</v>
      </c>
      <c r="U59" s="20">
        <v>76.47</v>
      </c>
      <c r="V59" s="20">
        <v>3188.97</v>
      </c>
      <c r="W59" s="20">
        <v>3188.97</v>
      </c>
      <c r="X59" s="18" t="s">
        <v>77</v>
      </c>
      <c r="Y59" s="20">
        <v>0</v>
      </c>
      <c r="Z59" s="13" t="s">
        <v>78</v>
      </c>
      <c r="AA59" s="13" t="s">
        <v>13</v>
      </c>
      <c r="AB59" s="20" t="s">
        <v>78</v>
      </c>
      <c r="AC59" s="13" t="s">
        <v>79</v>
      </c>
      <c r="AD59" s="16" t="s">
        <v>75</v>
      </c>
      <c r="AE59" s="20">
        <v>0</v>
      </c>
      <c r="AF59" s="20">
        <v>0</v>
      </c>
      <c r="AG59" s="20">
        <v>0</v>
      </c>
      <c r="AH59" s="16" t="s">
        <v>75</v>
      </c>
      <c r="AI59">
        <f t="shared" si="0"/>
        <v>3212.8872749999996</v>
      </c>
      <c r="AJ59">
        <f t="shared" si="1"/>
        <v>0</v>
      </c>
      <c r="AK59">
        <f t="shared" si="2"/>
        <v>0</v>
      </c>
      <c r="AL59">
        <f t="shared" si="3"/>
        <v>3212.8872749999996</v>
      </c>
      <c r="AM59">
        <f t="shared" si="4"/>
        <v>3212.8872749999996</v>
      </c>
    </row>
    <row r="60" spans="1:39" ht="46" x14ac:dyDescent="0.35">
      <c r="A60" s="13" t="s">
        <v>123</v>
      </c>
      <c r="B60" s="13" t="s">
        <v>124</v>
      </c>
      <c r="C60" s="14" t="s">
        <v>125</v>
      </c>
      <c r="F60" s="15" t="s">
        <v>75</v>
      </c>
      <c r="G60" s="13" t="s">
        <v>37</v>
      </c>
      <c r="H60" s="20">
        <v>210503.5</v>
      </c>
      <c r="I60" s="19" t="s">
        <v>13</v>
      </c>
      <c r="J60" s="18">
        <v>1</v>
      </c>
      <c r="K60" s="19" t="s">
        <v>76</v>
      </c>
      <c r="L60" s="20">
        <f>210503.5</f>
        <v>210503.5</v>
      </c>
      <c r="M60" s="20">
        <v>76.47</v>
      </c>
      <c r="N60" s="20">
        <v>160972.37</v>
      </c>
      <c r="O60" s="20">
        <v>49531.13</v>
      </c>
      <c r="P60" s="20">
        <v>0</v>
      </c>
      <c r="Q60" s="20">
        <v>42</v>
      </c>
      <c r="R60" s="20">
        <v>0</v>
      </c>
      <c r="S60" s="20">
        <v>42</v>
      </c>
      <c r="T60" s="20">
        <v>34.47</v>
      </c>
      <c r="U60" s="20">
        <v>76.47</v>
      </c>
      <c r="V60" s="20">
        <v>49531.13</v>
      </c>
      <c r="W60" s="20">
        <v>49531.13</v>
      </c>
      <c r="X60" s="18" t="s">
        <v>77</v>
      </c>
      <c r="Y60" s="20">
        <v>0</v>
      </c>
      <c r="Z60" s="13" t="s">
        <v>78</v>
      </c>
      <c r="AA60" s="13" t="s">
        <v>13</v>
      </c>
      <c r="AB60" s="20" t="s">
        <v>78</v>
      </c>
      <c r="AC60" s="13" t="s">
        <v>79</v>
      </c>
      <c r="AD60" s="16" t="s">
        <v>75</v>
      </c>
      <c r="AE60" s="20">
        <v>0</v>
      </c>
      <c r="AF60" s="20">
        <v>0</v>
      </c>
      <c r="AG60" s="20">
        <v>0</v>
      </c>
      <c r="AH60" s="16" t="s">
        <v>75</v>
      </c>
      <c r="AI60">
        <f t="shared" si="0"/>
        <v>49902.613474999998</v>
      </c>
      <c r="AJ60">
        <f t="shared" si="1"/>
        <v>0</v>
      </c>
      <c r="AK60">
        <f t="shared" si="2"/>
        <v>0</v>
      </c>
      <c r="AL60">
        <f t="shared" si="3"/>
        <v>49902.613474999998</v>
      </c>
      <c r="AM60">
        <f t="shared" si="4"/>
        <v>49902.613474999998</v>
      </c>
    </row>
    <row r="61" spans="1:39" ht="46" x14ac:dyDescent="0.35">
      <c r="A61" s="13" t="s">
        <v>126</v>
      </c>
      <c r="B61" s="13" t="s">
        <v>127</v>
      </c>
      <c r="C61" s="14" t="s">
        <v>128</v>
      </c>
      <c r="F61" s="15" t="s">
        <v>75</v>
      </c>
      <c r="G61" s="13" t="s">
        <v>37</v>
      </c>
      <c r="H61" s="20">
        <v>233925.25</v>
      </c>
      <c r="I61" s="19" t="s">
        <v>13</v>
      </c>
      <c r="J61" s="18">
        <v>1</v>
      </c>
      <c r="K61" s="19" t="s">
        <v>76</v>
      </c>
      <c r="L61" s="20">
        <f>233925.25</f>
        <v>233925.25</v>
      </c>
      <c r="M61" s="20">
        <v>76.47</v>
      </c>
      <c r="N61" s="20">
        <v>178883.03</v>
      </c>
      <c r="O61" s="20">
        <v>55042.22</v>
      </c>
      <c r="P61" s="20">
        <v>0</v>
      </c>
      <c r="Q61" s="20">
        <v>42</v>
      </c>
      <c r="R61" s="20">
        <v>0</v>
      </c>
      <c r="S61" s="20">
        <v>42</v>
      </c>
      <c r="T61" s="20">
        <v>34.47</v>
      </c>
      <c r="U61" s="20">
        <v>76.47</v>
      </c>
      <c r="V61" s="20">
        <v>55042.22</v>
      </c>
      <c r="W61" s="20">
        <v>55042.22</v>
      </c>
      <c r="X61" s="18" t="s">
        <v>77</v>
      </c>
      <c r="Y61" s="20">
        <v>0</v>
      </c>
      <c r="Z61" s="13" t="s">
        <v>78</v>
      </c>
      <c r="AA61" s="13" t="s">
        <v>13</v>
      </c>
      <c r="AB61" s="20" t="s">
        <v>78</v>
      </c>
      <c r="AC61" s="13" t="s">
        <v>79</v>
      </c>
      <c r="AD61" s="16" t="s">
        <v>75</v>
      </c>
      <c r="AE61" s="20">
        <v>0</v>
      </c>
      <c r="AF61" s="20">
        <v>0</v>
      </c>
      <c r="AG61" s="20">
        <v>0</v>
      </c>
      <c r="AH61" s="16" t="s">
        <v>75</v>
      </c>
      <c r="AI61">
        <f t="shared" si="0"/>
        <v>55455.036650000002</v>
      </c>
      <c r="AJ61">
        <f t="shared" si="1"/>
        <v>0</v>
      </c>
      <c r="AK61">
        <f t="shared" si="2"/>
        <v>0</v>
      </c>
      <c r="AL61">
        <f t="shared" si="3"/>
        <v>55455.036650000002</v>
      </c>
      <c r="AM61">
        <f t="shared" si="4"/>
        <v>55455.036650000002</v>
      </c>
    </row>
    <row r="62" spans="1:39" ht="46" x14ac:dyDescent="0.35">
      <c r="A62" s="13" t="s">
        <v>129</v>
      </c>
      <c r="B62" s="13" t="s">
        <v>130</v>
      </c>
      <c r="C62" s="14" t="s">
        <v>131</v>
      </c>
      <c r="F62" s="15" t="s">
        <v>75</v>
      </c>
      <c r="G62" s="13" t="s">
        <v>37</v>
      </c>
      <c r="H62" s="20">
        <v>0</v>
      </c>
      <c r="I62" s="19" t="s">
        <v>13</v>
      </c>
      <c r="J62" s="18">
        <v>1</v>
      </c>
      <c r="K62" s="19" t="s">
        <v>76</v>
      </c>
      <c r="L62" s="20">
        <f>0</f>
        <v>0</v>
      </c>
      <c r="M62" s="20">
        <v>76.47</v>
      </c>
      <c r="N62" s="20">
        <v>0</v>
      </c>
      <c r="O62" s="20">
        <v>0</v>
      </c>
      <c r="P62" s="20">
        <v>0</v>
      </c>
      <c r="Q62" s="20">
        <v>42</v>
      </c>
      <c r="R62" s="20">
        <v>0</v>
      </c>
      <c r="S62" s="20">
        <v>42</v>
      </c>
      <c r="T62" s="20">
        <v>34.47</v>
      </c>
      <c r="U62" s="20">
        <v>76.47</v>
      </c>
      <c r="V62" s="20">
        <v>0</v>
      </c>
      <c r="W62" s="20">
        <v>0</v>
      </c>
      <c r="X62" s="18" t="s">
        <v>77</v>
      </c>
      <c r="Y62" s="20">
        <v>0</v>
      </c>
      <c r="Z62" s="13" t="s">
        <v>78</v>
      </c>
      <c r="AA62" s="13" t="s">
        <v>13</v>
      </c>
      <c r="AB62" s="20" t="s">
        <v>78</v>
      </c>
      <c r="AC62" s="13" t="s">
        <v>104</v>
      </c>
      <c r="AD62" s="16" t="s">
        <v>75</v>
      </c>
      <c r="AE62" s="20">
        <v>0</v>
      </c>
      <c r="AF62" s="20">
        <v>0</v>
      </c>
      <c r="AG62" s="20">
        <v>0</v>
      </c>
      <c r="AH62" s="16" t="s">
        <v>75</v>
      </c>
      <c r="AI62">
        <f t="shared" si="0"/>
        <v>0</v>
      </c>
      <c r="AJ62">
        <f t="shared" si="1"/>
        <v>0</v>
      </c>
      <c r="AK62">
        <f t="shared" si="2"/>
        <v>0</v>
      </c>
      <c r="AL62">
        <f t="shared" si="3"/>
        <v>0</v>
      </c>
      <c r="AM62">
        <f t="shared" si="4"/>
        <v>0</v>
      </c>
    </row>
    <row r="63" spans="1:39" ht="46" x14ac:dyDescent="0.35">
      <c r="A63" s="13" t="s">
        <v>132</v>
      </c>
      <c r="B63" s="13" t="s">
        <v>133</v>
      </c>
      <c r="C63" s="14" t="s">
        <v>131</v>
      </c>
      <c r="F63" s="15" t="s">
        <v>75</v>
      </c>
      <c r="G63" s="13" t="s">
        <v>37</v>
      </c>
      <c r="H63" s="20">
        <v>0</v>
      </c>
      <c r="I63" s="19" t="s">
        <v>13</v>
      </c>
      <c r="J63" s="18">
        <v>1</v>
      </c>
      <c r="K63" s="19" t="s">
        <v>76</v>
      </c>
      <c r="L63" s="20">
        <f>0</f>
        <v>0</v>
      </c>
      <c r="M63" s="20">
        <v>76.47</v>
      </c>
      <c r="N63" s="20">
        <v>0</v>
      </c>
      <c r="O63" s="20">
        <v>0</v>
      </c>
      <c r="P63" s="20">
        <v>0</v>
      </c>
      <c r="Q63" s="20">
        <v>42</v>
      </c>
      <c r="R63" s="20">
        <v>0</v>
      </c>
      <c r="S63" s="20">
        <v>42</v>
      </c>
      <c r="T63" s="20">
        <v>34.47</v>
      </c>
      <c r="U63" s="20">
        <v>76.47</v>
      </c>
      <c r="V63" s="20">
        <v>0</v>
      </c>
      <c r="W63" s="20">
        <v>0</v>
      </c>
      <c r="X63" s="18" t="s">
        <v>77</v>
      </c>
      <c r="Y63" s="20">
        <v>0</v>
      </c>
      <c r="Z63" s="13" t="s">
        <v>78</v>
      </c>
      <c r="AA63" s="13" t="s">
        <v>13</v>
      </c>
      <c r="AB63" s="20" t="s">
        <v>78</v>
      </c>
      <c r="AC63" s="13" t="s">
        <v>104</v>
      </c>
      <c r="AD63" s="16" t="s">
        <v>75</v>
      </c>
      <c r="AE63" s="20">
        <v>0</v>
      </c>
      <c r="AF63" s="20">
        <v>0</v>
      </c>
      <c r="AG63" s="20">
        <v>0</v>
      </c>
      <c r="AH63" s="16" t="s">
        <v>75</v>
      </c>
      <c r="AI63">
        <f t="shared" si="0"/>
        <v>0</v>
      </c>
      <c r="AJ63">
        <f t="shared" si="1"/>
        <v>0</v>
      </c>
      <c r="AK63">
        <f t="shared" si="2"/>
        <v>0</v>
      </c>
      <c r="AL63">
        <f t="shared" si="3"/>
        <v>0</v>
      </c>
      <c r="AM63">
        <f t="shared" si="4"/>
        <v>0</v>
      </c>
    </row>
    <row r="64" spans="1:39" ht="46" x14ac:dyDescent="0.35">
      <c r="A64" s="13" t="s">
        <v>134</v>
      </c>
      <c r="B64" s="13" t="s">
        <v>135</v>
      </c>
      <c r="C64" s="14" t="s">
        <v>136</v>
      </c>
      <c r="F64" s="15" t="s">
        <v>75</v>
      </c>
      <c r="G64" s="13" t="s">
        <v>37</v>
      </c>
      <c r="H64" s="20">
        <v>786570</v>
      </c>
      <c r="I64" s="19" t="s">
        <v>13</v>
      </c>
      <c r="J64" s="18">
        <v>2</v>
      </c>
      <c r="K64" s="19" t="s">
        <v>76</v>
      </c>
      <c r="L64" s="20">
        <f>1573140</f>
        <v>1573140</v>
      </c>
      <c r="M64" s="20">
        <v>76.47</v>
      </c>
      <c r="N64" s="20">
        <v>1202982.76</v>
      </c>
      <c r="O64" s="20">
        <v>185078.62</v>
      </c>
      <c r="P64" s="20">
        <v>0</v>
      </c>
      <c r="Q64" s="20">
        <v>42</v>
      </c>
      <c r="R64" s="20">
        <v>0</v>
      </c>
      <c r="S64" s="20">
        <v>42</v>
      </c>
      <c r="T64" s="20">
        <v>34.47</v>
      </c>
      <c r="U64" s="20">
        <v>76.47</v>
      </c>
      <c r="V64" s="20">
        <v>185078.62</v>
      </c>
      <c r="W64" s="20">
        <v>370157.24</v>
      </c>
      <c r="X64" s="18" t="s">
        <v>77</v>
      </c>
      <c r="Y64" s="20">
        <v>0</v>
      </c>
      <c r="Z64" s="13" t="s">
        <v>78</v>
      </c>
      <c r="AA64" s="13" t="s">
        <v>13</v>
      </c>
      <c r="AB64" s="20" t="s">
        <v>78</v>
      </c>
      <c r="AC64" s="13" t="s">
        <v>137</v>
      </c>
      <c r="AD64" s="16" t="s">
        <v>75</v>
      </c>
      <c r="AE64" s="20">
        <v>0</v>
      </c>
      <c r="AF64" s="20">
        <v>0</v>
      </c>
      <c r="AG64" s="20">
        <v>0</v>
      </c>
      <c r="AH64" s="16" t="s">
        <v>75</v>
      </c>
      <c r="AI64">
        <f t="shared" si="0"/>
        <v>186466.70965</v>
      </c>
      <c r="AJ64">
        <f t="shared" si="1"/>
        <v>0</v>
      </c>
      <c r="AK64">
        <f t="shared" si="2"/>
        <v>0</v>
      </c>
      <c r="AL64">
        <f t="shared" si="3"/>
        <v>186466.70965</v>
      </c>
      <c r="AM64">
        <f t="shared" si="4"/>
        <v>372933.41930000001</v>
      </c>
    </row>
    <row r="65" spans="1:39" ht="46" x14ac:dyDescent="0.35">
      <c r="A65" s="13" t="s">
        <v>138</v>
      </c>
      <c r="B65" s="13" t="s">
        <v>139</v>
      </c>
      <c r="C65" s="14" t="s">
        <v>140</v>
      </c>
      <c r="F65" s="15" t="s">
        <v>75</v>
      </c>
      <c r="G65" s="13" t="s">
        <v>37</v>
      </c>
      <c r="H65" s="20">
        <v>190630.5</v>
      </c>
      <c r="I65" s="19" t="s">
        <v>13</v>
      </c>
      <c r="J65" s="18">
        <v>16</v>
      </c>
      <c r="K65" s="19" t="s">
        <v>76</v>
      </c>
      <c r="L65" s="20">
        <f>3050088</f>
        <v>3050088</v>
      </c>
      <c r="M65" s="20">
        <v>76.47</v>
      </c>
      <c r="N65" s="20">
        <v>2332407.36</v>
      </c>
      <c r="O65" s="20">
        <v>44855.040000000001</v>
      </c>
      <c r="P65" s="20">
        <v>0</v>
      </c>
      <c r="Q65" s="20">
        <v>72</v>
      </c>
      <c r="R65" s="20">
        <v>30</v>
      </c>
      <c r="S65" s="20">
        <v>42</v>
      </c>
      <c r="T65" s="20">
        <v>4.47</v>
      </c>
      <c r="U65" s="20">
        <v>76.47</v>
      </c>
      <c r="V65" s="20">
        <v>44855.040000000001</v>
      </c>
      <c r="W65" s="20">
        <v>717680.64000000001</v>
      </c>
      <c r="X65" s="18" t="s">
        <v>77</v>
      </c>
      <c r="Y65" s="20">
        <v>0</v>
      </c>
      <c r="Z65" s="13" t="s">
        <v>78</v>
      </c>
      <c r="AA65" s="13" t="s">
        <v>13</v>
      </c>
      <c r="AB65" s="20" t="s">
        <v>78</v>
      </c>
      <c r="AC65" s="13" t="s">
        <v>141</v>
      </c>
      <c r="AD65" s="16" t="s">
        <v>75</v>
      </c>
      <c r="AE65" s="20">
        <v>0</v>
      </c>
      <c r="AF65" s="20">
        <v>0</v>
      </c>
      <c r="AG65" s="20">
        <v>0</v>
      </c>
      <c r="AH65" s="16" t="s">
        <v>75</v>
      </c>
      <c r="AI65">
        <f t="shared" si="0"/>
        <v>45191.452799999999</v>
      </c>
      <c r="AJ65">
        <f t="shared" si="1"/>
        <v>0</v>
      </c>
      <c r="AK65">
        <f t="shared" si="2"/>
        <v>0</v>
      </c>
      <c r="AL65">
        <f t="shared" si="3"/>
        <v>45191.452799999999</v>
      </c>
      <c r="AM65">
        <f t="shared" si="4"/>
        <v>723063.24479999999</v>
      </c>
    </row>
    <row r="66" spans="1:39" ht="46" x14ac:dyDescent="0.35">
      <c r="A66" s="13" t="s">
        <v>142</v>
      </c>
      <c r="B66" s="13" t="s">
        <v>143</v>
      </c>
      <c r="C66" s="14" t="s">
        <v>144</v>
      </c>
      <c r="F66" s="15" t="s">
        <v>75</v>
      </c>
      <c r="G66" s="13" t="s">
        <v>37</v>
      </c>
      <c r="H66" s="20">
        <v>83.5</v>
      </c>
      <c r="I66" s="19" t="s">
        <v>13</v>
      </c>
      <c r="J66" s="18">
        <v>1</v>
      </c>
      <c r="K66" s="19" t="s">
        <v>76</v>
      </c>
      <c r="L66" s="20">
        <f>83.5</f>
        <v>83.5</v>
      </c>
      <c r="M66" s="20">
        <v>76.47</v>
      </c>
      <c r="N66" s="20">
        <v>63.85</v>
      </c>
      <c r="O66" s="20">
        <v>19.649999999999999</v>
      </c>
      <c r="P66" s="20">
        <v>0</v>
      </c>
      <c r="Q66" s="20">
        <v>42</v>
      </c>
      <c r="R66" s="20">
        <v>0</v>
      </c>
      <c r="S66" s="20">
        <v>42</v>
      </c>
      <c r="T66" s="20">
        <v>34.47</v>
      </c>
      <c r="U66" s="20">
        <v>76.47</v>
      </c>
      <c r="V66" s="20">
        <v>19.649999999999999</v>
      </c>
      <c r="W66" s="20">
        <v>19.649999999999999</v>
      </c>
      <c r="X66" s="18" t="s">
        <v>77</v>
      </c>
      <c r="Y66" s="20">
        <v>0</v>
      </c>
      <c r="Z66" s="13" t="s">
        <v>78</v>
      </c>
      <c r="AA66" s="13" t="s">
        <v>13</v>
      </c>
      <c r="AB66" s="20" t="s">
        <v>78</v>
      </c>
      <c r="AC66" s="13" t="s">
        <v>104</v>
      </c>
      <c r="AD66" s="16" t="s">
        <v>75</v>
      </c>
      <c r="AE66" s="20">
        <v>0</v>
      </c>
      <c r="AF66" s="20">
        <v>0</v>
      </c>
      <c r="AG66" s="20">
        <v>0</v>
      </c>
      <c r="AH66" s="16" t="s">
        <v>75</v>
      </c>
      <c r="AI66">
        <f t="shared" si="0"/>
        <v>19.797374999999999</v>
      </c>
      <c r="AJ66">
        <f t="shared" si="1"/>
        <v>0</v>
      </c>
      <c r="AK66">
        <f t="shared" si="2"/>
        <v>0</v>
      </c>
      <c r="AL66">
        <f t="shared" si="3"/>
        <v>19.797374999999999</v>
      </c>
      <c r="AM66">
        <f t="shared" si="4"/>
        <v>19.797374999999999</v>
      </c>
    </row>
    <row r="67" spans="1:39" ht="46" x14ac:dyDescent="0.35">
      <c r="A67" s="13" t="s">
        <v>145</v>
      </c>
      <c r="B67" s="13" t="s">
        <v>146</v>
      </c>
      <c r="C67" s="14" t="s">
        <v>147</v>
      </c>
      <c r="F67" s="15" t="s">
        <v>75</v>
      </c>
      <c r="G67" s="13" t="s">
        <v>37</v>
      </c>
      <c r="H67" s="20">
        <v>4423</v>
      </c>
      <c r="I67" s="19" t="s">
        <v>13</v>
      </c>
      <c r="J67" s="18">
        <v>1</v>
      </c>
      <c r="K67" s="19" t="s">
        <v>76</v>
      </c>
      <c r="L67" s="20">
        <f>4423</f>
        <v>4423</v>
      </c>
      <c r="M67" s="20">
        <v>76.47</v>
      </c>
      <c r="N67" s="20">
        <v>3382.28</v>
      </c>
      <c r="O67" s="20">
        <v>1040.72</v>
      </c>
      <c r="P67" s="20">
        <v>0</v>
      </c>
      <c r="Q67" s="20">
        <v>42</v>
      </c>
      <c r="R67" s="20">
        <v>0</v>
      </c>
      <c r="S67" s="20">
        <v>42</v>
      </c>
      <c r="T67" s="20">
        <v>34.47</v>
      </c>
      <c r="U67" s="20">
        <v>76.47</v>
      </c>
      <c r="V67" s="20">
        <v>1040.72</v>
      </c>
      <c r="W67" s="20">
        <v>1040.72</v>
      </c>
      <c r="X67" s="18" t="s">
        <v>77</v>
      </c>
      <c r="Y67" s="20">
        <v>0</v>
      </c>
      <c r="Z67" s="13" t="s">
        <v>78</v>
      </c>
      <c r="AA67" s="13" t="s">
        <v>13</v>
      </c>
      <c r="AB67" s="20" t="s">
        <v>78</v>
      </c>
      <c r="AC67" s="13" t="s">
        <v>104</v>
      </c>
      <c r="AD67" s="16" t="s">
        <v>75</v>
      </c>
      <c r="AE67" s="20">
        <v>0</v>
      </c>
      <c r="AF67" s="20">
        <v>0</v>
      </c>
      <c r="AG67" s="20">
        <v>0</v>
      </c>
      <c r="AH67" s="16" t="s">
        <v>75</v>
      </c>
      <c r="AI67">
        <f t="shared" si="0"/>
        <v>1048.5254</v>
      </c>
      <c r="AJ67">
        <f t="shared" si="1"/>
        <v>0</v>
      </c>
      <c r="AK67">
        <f t="shared" si="2"/>
        <v>0</v>
      </c>
      <c r="AL67">
        <f t="shared" si="3"/>
        <v>1048.5254</v>
      </c>
      <c r="AM67">
        <f t="shared" si="4"/>
        <v>1048.5254</v>
      </c>
    </row>
    <row r="68" spans="1:39" ht="46" x14ac:dyDescent="0.35">
      <c r="A68" s="13" t="s">
        <v>148</v>
      </c>
      <c r="B68" s="13" t="s">
        <v>149</v>
      </c>
      <c r="C68" s="14" t="s">
        <v>150</v>
      </c>
      <c r="F68" s="15" t="s">
        <v>75</v>
      </c>
      <c r="G68" s="13" t="s">
        <v>37</v>
      </c>
      <c r="H68" s="20">
        <v>189962.5</v>
      </c>
      <c r="I68" s="19" t="s">
        <v>13</v>
      </c>
      <c r="J68" s="18">
        <v>1</v>
      </c>
      <c r="K68" s="19" t="s">
        <v>76</v>
      </c>
      <c r="L68" s="20">
        <f>189962.5</f>
        <v>189962.5</v>
      </c>
      <c r="M68" s="20">
        <v>76.47</v>
      </c>
      <c r="N68" s="20">
        <v>145264.64000000001</v>
      </c>
      <c r="O68" s="20">
        <v>44697.86</v>
      </c>
      <c r="P68" s="20">
        <v>0</v>
      </c>
      <c r="Q68" s="20">
        <v>42</v>
      </c>
      <c r="R68" s="20">
        <v>0</v>
      </c>
      <c r="S68" s="20">
        <v>42</v>
      </c>
      <c r="T68" s="20">
        <v>34.47</v>
      </c>
      <c r="U68" s="20">
        <v>76.47</v>
      </c>
      <c r="V68" s="20">
        <v>44697.86</v>
      </c>
      <c r="W68" s="20">
        <v>44697.86</v>
      </c>
      <c r="X68" s="18" t="s">
        <v>77</v>
      </c>
      <c r="Y68" s="20">
        <v>0</v>
      </c>
      <c r="Z68" s="13" t="s">
        <v>78</v>
      </c>
      <c r="AA68" s="13" t="s">
        <v>13</v>
      </c>
      <c r="AB68" s="20" t="s">
        <v>78</v>
      </c>
      <c r="AC68" s="13" t="s">
        <v>79</v>
      </c>
      <c r="AD68" s="16" t="s">
        <v>75</v>
      </c>
      <c r="AE68" s="20">
        <v>0</v>
      </c>
      <c r="AF68" s="20">
        <v>0</v>
      </c>
      <c r="AG68" s="20">
        <v>0</v>
      </c>
      <c r="AH68" s="16" t="s">
        <v>75</v>
      </c>
      <c r="AI68">
        <f t="shared" si="0"/>
        <v>45033.093950000002</v>
      </c>
      <c r="AJ68">
        <f t="shared" si="1"/>
        <v>0</v>
      </c>
      <c r="AK68">
        <f t="shared" si="2"/>
        <v>0</v>
      </c>
      <c r="AL68">
        <f t="shared" si="3"/>
        <v>45033.093950000002</v>
      </c>
      <c r="AM68">
        <f t="shared" si="4"/>
        <v>45033.093950000002</v>
      </c>
    </row>
    <row r="69" spans="1:39" ht="46" x14ac:dyDescent="0.35">
      <c r="A69" s="13" t="s">
        <v>151</v>
      </c>
      <c r="B69" s="13" t="s">
        <v>152</v>
      </c>
      <c r="C69" s="14" t="s">
        <v>153</v>
      </c>
      <c r="F69" s="15" t="s">
        <v>75</v>
      </c>
      <c r="G69" s="13" t="s">
        <v>37</v>
      </c>
      <c r="H69" s="20">
        <v>12149.25</v>
      </c>
      <c r="I69" s="19" t="s">
        <v>13</v>
      </c>
      <c r="J69" s="18">
        <v>1</v>
      </c>
      <c r="K69" s="19" t="s">
        <v>76</v>
      </c>
      <c r="L69" s="20">
        <f>12149.25</f>
        <v>12149.25</v>
      </c>
      <c r="M69" s="20">
        <v>76.47</v>
      </c>
      <c r="N69" s="20">
        <v>9290.5499999999993</v>
      </c>
      <c r="O69" s="20">
        <v>2858.7</v>
      </c>
      <c r="P69" s="20">
        <v>0</v>
      </c>
      <c r="Q69" s="20">
        <v>42</v>
      </c>
      <c r="R69" s="20">
        <v>0</v>
      </c>
      <c r="S69" s="20">
        <v>42</v>
      </c>
      <c r="T69" s="20">
        <v>34.47</v>
      </c>
      <c r="U69" s="20">
        <v>76.47</v>
      </c>
      <c r="V69" s="20">
        <v>2858.7</v>
      </c>
      <c r="W69" s="20">
        <v>2858.7</v>
      </c>
      <c r="X69" s="18" t="s">
        <v>77</v>
      </c>
      <c r="Y69" s="20">
        <v>0</v>
      </c>
      <c r="Z69" s="13" t="s">
        <v>78</v>
      </c>
      <c r="AA69" s="13" t="s">
        <v>13</v>
      </c>
      <c r="AB69" s="20" t="s">
        <v>78</v>
      </c>
      <c r="AC69" s="13" t="s">
        <v>79</v>
      </c>
      <c r="AD69" s="16" t="s">
        <v>75</v>
      </c>
      <c r="AE69" s="20">
        <v>0</v>
      </c>
      <c r="AF69" s="20">
        <v>0</v>
      </c>
      <c r="AG69" s="20">
        <v>0</v>
      </c>
      <c r="AH69" s="16" t="s">
        <v>75</v>
      </c>
      <c r="AI69">
        <f t="shared" si="0"/>
        <v>2880.1402499999999</v>
      </c>
      <c r="AJ69">
        <f t="shared" si="1"/>
        <v>0</v>
      </c>
      <c r="AK69">
        <f t="shared" si="2"/>
        <v>0</v>
      </c>
      <c r="AL69">
        <f t="shared" si="3"/>
        <v>2880.1402499999999</v>
      </c>
      <c r="AM69">
        <f t="shared" si="4"/>
        <v>2880.1402499999999</v>
      </c>
    </row>
    <row r="70" spans="1:39" ht="46" x14ac:dyDescent="0.35">
      <c r="A70" s="13" t="s">
        <v>154</v>
      </c>
      <c r="B70" s="13" t="s">
        <v>155</v>
      </c>
      <c r="C70" s="14" t="s">
        <v>156</v>
      </c>
      <c r="F70" s="15" t="s">
        <v>75</v>
      </c>
      <c r="G70" s="13" t="s">
        <v>37</v>
      </c>
      <c r="H70" s="20">
        <v>438506.1</v>
      </c>
      <c r="I70" s="19" t="s">
        <v>13</v>
      </c>
      <c r="J70" s="18">
        <v>2</v>
      </c>
      <c r="K70" s="19" t="s">
        <v>76</v>
      </c>
      <c r="L70" s="20">
        <f>877012.2</f>
        <v>877012.2</v>
      </c>
      <c r="M70" s="20">
        <v>76.47</v>
      </c>
      <c r="N70" s="20">
        <v>670652.68000000005</v>
      </c>
      <c r="O70" s="20">
        <v>103179.76</v>
      </c>
      <c r="P70" s="20">
        <v>0</v>
      </c>
      <c r="Q70" s="20">
        <v>42</v>
      </c>
      <c r="R70" s="20">
        <v>0</v>
      </c>
      <c r="S70" s="20">
        <v>42</v>
      </c>
      <c r="T70" s="20">
        <v>34.47</v>
      </c>
      <c r="U70" s="20">
        <v>76.47</v>
      </c>
      <c r="V70" s="20">
        <v>103179.76</v>
      </c>
      <c r="W70" s="20">
        <v>206359.52</v>
      </c>
      <c r="X70" s="18" t="s">
        <v>77</v>
      </c>
      <c r="Y70" s="20">
        <v>0</v>
      </c>
      <c r="Z70" s="13" t="s">
        <v>78</v>
      </c>
      <c r="AA70" s="13" t="s">
        <v>13</v>
      </c>
      <c r="AB70" s="20" t="s">
        <v>78</v>
      </c>
      <c r="AC70" s="13" t="s">
        <v>157</v>
      </c>
      <c r="AD70" s="16" t="s">
        <v>75</v>
      </c>
      <c r="AE70" s="20">
        <v>0</v>
      </c>
      <c r="AF70" s="20">
        <v>0</v>
      </c>
      <c r="AG70" s="20">
        <v>0</v>
      </c>
      <c r="AH70" s="16" t="s">
        <v>75</v>
      </c>
      <c r="AI70">
        <f t="shared" si="0"/>
        <v>103953.60819999999</v>
      </c>
      <c r="AJ70">
        <f t="shared" si="1"/>
        <v>0</v>
      </c>
      <c r="AK70">
        <f t="shared" si="2"/>
        <v>0</v>
      </c>
      <c r="AL70">
        <f t="shared" si="3"/>
        <v>103953.60819999999</v>
      </c>
      <c r="AM70">
        <f t="shared" si="4"/>
        <v>207907.21639999998</v>
      </c>
    </row>
    <row r="71" spans="1:39" ht="46" x14ac:dyDescent="0.35">
      <c r="A71" s="13" t="s">
        <v>158</v>
      </c>
      <c r="B71" s="13" t="s">
        <v>127</v>
      </c>
      <c r="C71" s="14" t="s">
        <v>128</v>
      </c>
      <c r="F71" s="15" t="s">
        <v>75</v>
      </c>
      <c r="G71" s="13" t="s">
        <v>37</v>
      </c>
      <c r="H71" s="20">
        <v>233925.25</v>
      </c>
      <c r="I71" s="19" t="s">
        <v>13</v>
      </c>
      <c r="J71" s="18">
        <v>1</v>
      </c>
      <c r="K71" s="19" t="s">
        <v>76</v>
      </c>
      <c r="L71" s="20">
        <f>233925.25</f>
        <v>233925.25</v>
      </c>
      <c r="M71" s="20">
        <v>76.47</v>
      </c>
      <c r="N71" s="20">
        <v>178883.03</v>
      </c>
      <c r="O71" s="20">
        <v>55042.22</v>
      </c>
      <c r="P71" s="20">
        <v>0</v>
      </c>
      <c r="Q71" s="20">
        <v>42</v>
      </c>
      <c r="R71" s="20">
        <v>0</v>
      </c>
      <c r="S71" s="20">
        <v>42</v>
      </c>
      <c r="T71" s="20">
        <v>34.47</v>
      </c>
      <c r="U71" s="20">
        <v>76.47</v>
      </c>
      <c r="V71" s="20">
        <v>55042.22</v>
      </c>
      <c r="W71" s="20">
        <v>55042.22</v>
      </c>
      <c r="X71" s="18" t="s">
        <v>77</v>
      </c>
      <c r="Y71" s="20">
        <v>0</v>
      </c>
      <c r="Z71" s="13" t="s">
        <v>78</v>
      </c>
      <c r="AA71" s="13" t="s">
        <v>13</v>
      </c>
      <c r="AB71" s="20" t="s">
        <v>78</v>
      </c>
      <c r="AC71" s="13" t="s">
        <v>79</v>
      </c>
      <c r="AD71" s="16" t="s">
        <v>75</v>
      </c>
      <c r="AE71" s="20">
        <v>0</v>
      </c>
      <c r="AF71" s="20">
        <v>0</v>
      </c>
      <c r="AG71" s="20">
        <v>0</v>
      </c>
      <c r="AH71" s="16" t="s">
        <v>75</v>
      </c>
      <c r="AI71">
        <f t="shared" si="0"/>
        <v>55455.036650000002</v>
      </c>
      <c r="AJ71">
        <f t="shared" si="1"/>
        <v>0</v>
      </c>
      <c r="AK71">
        <f t="shared" si="2"/>
        <v>0</v>
      </c>
      <c r="AL71">
        <f t="shared" si="3"/>
        <v>55455.036650000002</v>
      </c>
      <c r="AM71">
        <f t="shared" si="4"/>
        <v>55455.036650000002</v>
      </c>
    </row>
    <row r="72" spans="1:39" ht="46" x14ac:dyDescent="0.35">
      <c r="A72" s="13" t="s">
        <v>159</v>
      </c>
      <c r="B72" s="13" t="s">
        <v>160</v>
      </c>
      <c r="C72" s="14" t="s">
        <v>161</v>
      </c>
      <c r="F72" s="15" t="s">
        <v>75</v>
      </c>
      <c r="G72" s="13" t="s">
        <v>37</v>
      </c>
      <c r="H72" s="20">
        <v>75419.710000000006</v>
      </c>
      <c r="I72" s="19" t="s">
        <v>13</v>
      </c>
      <c r="J72" s="18">
        <v>2</v>
      </c>
      <c r="K72" s="19" t="s">
        <v>76</v>
      </c>
      <c r="L72" s="20">
        <f>150839.42</f>
        <v>150839.42000000001</v>
      </c>
      <c r="M72" s="20">
        <v>76.47</v>
      </c>
      <c r="N72" s="20">
        <v>115347.16</v>
      </c>
      <c r="O72" s="20">
        <v>17746.13</v>
      </c>
      <c r="P72" s="20">
        <v>0</v>
      </c>
      <c r="Q72" s="20">
        <v>42</v>
      </c>
      <c r="R72" s="20">
        <v>0</v>
      </c>
      <c r="S72" s="20">
        <v>42</v>
      </c>
      <c r="T72" s="20">
        <v>34.47</v>
      </c>
      <c r="U72" s="20">
        <v>76.47</v>
      </c>
      <c r="V72" s="20">
        <v>17746.13</v>
      </c>
      <c r="W72" s="20">
        <v>35492.26</v>
      </c>
      <c r="X72" s="18" t="s">
        <v>77</v>
      </c>
      <c r="Y72" s="20">
        <v>0</v>
      </c>
      <c r="Z72" s="13" t="s">
        <v>78</v>
      </c>
      <c r="AA72" s="13" t="s">
        <v>13</v>
      </c>
      <c r="AB72" s="20" t="s">
        <v>78</v>
      </c>
      <c r="AC72" s="13" t="s">
        <v>79</v>
      </c>
      <c r="AD72" s="16" t="s">
        <v>75</v>
      </c>
      <c r="AE72" s="20">
        <v>0</v>
      </c>
      <c r="AF72" s="20">
        <v>0</v>
      </c>
      <c r="AG72" s="20">
        <v>0</v>
      </c>
      <c r="AH72" s="16" t="s">
        <v>75</v>
      </c>
      <c r="AI72">
        <f t="shared" si="0"/>
        <v>17879.225975000001</v>
      </c>
      <c r="AJ72">
        <f t="shared" si="1"/>
        <v>0</v>
      </c>
      <c r="AK72">
        <f t="shared" si="2"/>
        <v>0</v>
      </c>
      <c r="AL72">
        <f t="shared" si="3"/>
        <v>17879.225975000001</v>
      </c>
      <c r="AM72">
        <f t="shared" si="4"/>
        <v>35758.451950000002</v>
      </c>
    </row>
    <row r="73" spans="1:39" ht="46" x14ac:dyDescent="0.35">
      <c r="A73" s="13" t="s">
        <v>162</v>
      </c>
      <c r="B73" s="13" t="s">
        <v>163</v>
      </c>
      <c r="C73" s="14" t="s">
        <v>164</v>
      </c>
      <c r="F73" s="15" t="s">
        <v>75</v>
      </c>
      <c r="G73" s="13" t="s">
        <v>37</v>
      </c>
      <c r="H73" s="20">
        <v>0</v>
      </c>
      <c r="I73" s="19" t="s">
        <v>13</v>
      </c>
      <c r="J73" s="18">
        <v>2</v>
      </c>
      <c r="K73" s="19" t="s">
        <v>76</v>
      </c>
      <c r="L73" s="20">
        <f>0</f>
        <v>0</v>
      </c>
      <c r="M73" s="20">
        <v>76.47</v>
      </c>
      <c r="N73" s="20">
        <v>0</v>
      </c>
      <c r="O73" s="20">
        <v>0</v>
      </c>
      <c r="P73" s="20">
        <v>0</v>
      </c>
      <c r="Q73" s="20">
        <v>42</v>
      </c>
      <c r="R73" s="20">
        <v>0</v>
      </c>
      <c r="S73" s="20">
        <v>42</v>
      </c>
      <c r="T73" s="20">
        <v>34.47</v>
      </c>
      <c r="U73" s="20">
        <v>76.47</v>
      </c>
      <c r="V73" s="20">
        <v>0</v>
      </c>
      <c r="W73" s="20">
        <v>0</v>
      </c>
      <c r="X73" s="18" t="s">
        <v>77</v>
      </c>
      <c r="Y73" s="20">
        <v>0</v>
      </c>
      <c r="Z73" s="13" t="s">
        <v>78</v>
      </c>
      <c r="AA73" s="13" t="s">
        <v>13</v>
      </c>
      <c r="AB73" s="20" t="s">
        <v>78</v>
      </c>
      <c r="AC73" s="13" t="s">
        <v>104</v>
      </c>
      <c r="AD73" s="16" t="s">
        <v>75</v>
      </c>
      <c r="AE73" s="20">
        <v>0</v>
      </c>
      <c r="AF73" s="20">
        <v>0</v>
      </c>
      <c r="AG73" s="20">
        <v>0</v>
      </c>
      <c r="AH73" s="16" t="s">
        <v>75</v>
      </c>
      <c r="AI73">
        <f t="shared" si="0"/>
        <v>0</v>
      </c>
      <c r="AJ73">
        <f t="shared" si="1"/>
        <v>0</v>
      </c>
      <c r="AK73">
        <f t="shared" si="2"/>
        <v>0</v>
      </c>
      <c r="AL73">
        <f t="shared" si="3"/>
        <v>0</v>
      </c>
      <c r="AM73">
        <f t="shared" si="4"/>
        <v>0</v>
      </c>
    </row>
    <row r="74" spans="1:39" ht="46" x14ac:dyDescent="0.35">
      <c r="A74" s="13" t="s">
        <v>165</v>
      </c>
      <c r="B74" s="13" t="s">
        <v>166</v>
      </c>
      <c r="C74" s="14" t="s">
        <v>167</v>
      </c>
      <c r="F74" s="15" t="s">
        <v>75</v>
      </c>
      <c r="G74" s="13" t="s">
        <v>37</v>
      </c>
      <c r="H74" s="20">
        <v>0</v>
      </c>
      <c r="I74" s="19" t="s">
        <v>13</v>
      </c>
      <c r="J74" s="18">
        <v>1</v>
      </c>
      <c r="K74" s="19" t="s">
        <v>76</v>
      </c>
      <c r="L74" s="20">
        <f>0</f>
        <v>0</v>
      </c>
      <c r="M74" s="20">
        <v>42</v>
      </c>
      <c r="N74" s="20">
        <v>0</v>
      </c>
      <c r="O74" s="20">
        <v>0</v>
      </c>
      <c r="P74" s="20">
        <v>0</v>
      </c>
      <c r="Q74" s="20">
        <v>42</v>
      </c>
      <c r="R74" s="20">
        <v>0</v>
      </c>
      <c r="S74" s="20">
        <v>42</v>
      </c>
      <c r="T74" s="20" t="s">
        <v>78</v>
      </c>
      <c r="U74" s="20">
        <v>42</v>
      </c>
      <c r="V74" s="20">
        <v>0</v>
      </c>
      <c r="W74" s="20">
        <v>0</v>
      </c>
      <c r="X74" s="18" t="s">
        <v>77</v>
      </c>
      <c r="Y74" s="20">
        <v>0</v>
      </c>
      <c r="Z74" s="13" t="s">
        <v>78</v>
      </c>
      <c r="AA74" s="13" t="s">
        <v>13</v>
      </c>
      <c r="AB74" s="20" t="s">
        <v>78</v>
      </c>
      <c r="AC74" s="13" t="s">
        <v>104</v>
      </c>
      <c r="AD74" s="16" t="s">
        <v>75</v>
      </c>
      <c r="AE74" s="20">
        <v>0</v>
      </c>
      <c r="AF74" s="20">
        <v>0</v>
      </c>
      <c r="AG74" s="20">
        <v>0</v>
      </c>
      <c r="AH74" s="16" t="s">
        <v>75</v>
      </c>
      <c r="AI74">
        <f t="shared" si="0"/>
        <v>0</v>
      </c>
      <c r="AJ74">
        <f t="shared" si="1"/>
        <v>0</v>
      </c>
      <c r="AK74">
        <f t="shared" si="2"/>
        <v>0</v>
      </c>
      <c r="AL74">
        <f t="shared" si="3"/>
        <v>0</v>
      </c>
      <c r="AM74">
        <f t="shared" si="4"/>
        <v>0</v>
      </c>
    </row>
    <row r="75" spans="1:39" ht="46" x14ac:dyDescent="0.35">
      <c r="A75" s="13" t="s">
        <v>168</v>
      </c>
      <c r="B75" s="13" t="s">
        <v>169</v>
      </c>
      <c r="C75" s="14" t="s">
        <v>170</v>
      </c>
      <c r="F75" s="15" t="s">
        <v>75</v>
      </c>
      <c r="G75" s="13" t="s">
        <v>37</v>
      </c>
      <c r="H75" s="20">
        <v>0</v>
      </c>
      <c r="I75" s="19" t="s">
        <v>13</v>
      </c>
      <c r="J75" s="18">
        <v>1</v>
      </c>
      <c r="K75" s="19" t="s">
        <v>76</v>
      </c>
      <c r="L75" s="20">
        <f>0</f>
        <v>0</v>
      </c>
      <c r="M75" s="20">
        <v>20</v>
      </c>
      <c r="N75" s="20">
        <v>0</v>
      </c>
      <c r="O75" s="20">
        <v>0</v>
      </c>
      <c r="P75" s="20">
        <v>0</v>
      </c>
      <c r="Q75" s="20">
        <v>20</v>
      </c>
      <c r="R75" s="20">
        <v>0</v>
      </c>
      <c r="S75" s="20">
        <v>20</v>
      </c>
      <c r="T75" s="20" t="s">
        <v>78</v>
      </c>
      <c r="U75" s="20">
        <v>20</v>
      </c>
      <c r="V75" s="20">
        <v>0</v>
      </c>
      <c r="W75" s="20">
        <v>0</v>
      </c>
      <c r="X75" s="18" t="s">
        <v>77</v>
      </c>
      <c r="Y75" s="20">
        <v>0</v>
      </c>
      <c r="Z75" s="13" t="s">
        <v>78</v>
      </c>
      <c r="AA75" s="13" t="s">
        <v>13</v>
      </c>
      <c r="AB75" s="20" t="s">
        <v>78</v>
      </c>
      <c r="AC75" s="13" t="s">
        <v>171</v>
      </c>
      <c r="AD75" s="16" t="s">
        <v>75</v>
      </c>
      <c r="AE75" s="20">
        <v>0</v>
      </c>
      <c r="AF75" s="20">
        <v>0</v>
      </c>
      <c r="AG75" s="20">
        <v>0</v>
      </c>
      <c r="AH75" s="16" t="s">
        <v>75</v>
      </c>
      <c r="AI75">
        <f t="shared" si="0"/>
        <v>0</v>
      </c>
      <c r="AJ75">
        <f t="shared" si="1"/>
        <v>0</v>
      </c>
      <c r="AK75">
        <f t="shared" si="2"/>
        <v>0</v>
      </c>
      <c r="AL75">
        <f t="shared" si="3"/>
        <v>0</v>
      </c>
      <c r="AM75">
        <f t="shared" si="4"/>
        <v>0</v>
      </c>
    </row>
    <row r="78" spans="1:39" x14ac:dyDescent="0.35">
      <c r="G78" s="1" t="s">
        <v>13</v>
      </c>
      <c r="H78" s="1" t="s">
        <v>13</v>
      </c>
      <c r="I78" s="1" t="s">
        <v>13</v>
      </c>
      <c r="J78" s="1" t="s">
        <v>13</v>
      </c>
      <c r="K78" s="1" t="s">
        <v>13</v>
      </c>
    </row>
    <row r="79" spans="1:39" x14ac:dyDescent="0.35">
      <c r="G79" s="4" t="s">
        <v>172</v>
      </c>
      <c r="K79" s="20">
        <v>7097224.4900000002</v>
      </c>
    </row>
    <row r="80" spans="1:39" x14ac:dyDescent="0.35">
      <c r="G80" s="5" t="s">
        <v>173</v>
      </c>
      <c r="J80" s="20">
        <v>76.47</v>
      </c>
      <c r="K80" s="20">
        <v>5427259.3399999999</v>
      </c>
    </row>
    <row r="81" spans="1:17" x14ac:dyDescent="0.35">
      <c r="G81" s="5" t="s">
        <v>52</v>
      </c>
      <c r="K81" s="7" t="s">
        <v>78</v>
      </c>
    </row>
    <row r="82" spans="1:17" x14ac:dyDescent="0.35">
      <c r="G82" s="5" t="s">
        <v>174</v>
      </c>
      <c r="K82" s="20">
        <v>0</v>
      </c>
    </row>
    <row r="83" spans="1:17" x14ac:dyDescent="0.35">
      <c r="G83" s="5" t="s">
        <v>175</v>
      </c>
      <c r="K83" s="20">
        <v>1669965.15</v>
      </c>
    </row>
    <row r="84" spans="1:17" x14ac:dyDescent="0.35">
      <c r="G84" s="5" t="s">
        <v>176</v>
      </c>
      <c r="J84" s="20">
        <v>76.47</v>
      </c>
      <c r="K84" s="20">
        <v>5427259.3399999999</v>
      </c>
    </row>
    <row r="85" spans="1:17" x14ac:dyDescent="0.35">
      <c r="G85" s="4" t="s">
        <v>38</v>
      </c>
      <c r="K85" s="20">
        <v>1669965.15</v>
      </c>
    </row>
    <row r="86" spans="1:17" x14ac:dyDescent="0.35">
      <c r="G86" s="1" t="s">
        <v>13</v>
      </c>
      <c r="H86" s="1" t="s">
        <v>13</v>
      </c>
      <c r="I86" s="1" t="s">
        <v>13</v>
      </c>
      <c r="J86" s="1" t="s">
        <v>13</v>
      </c>
      <c r="K86" s="1" t="s">
        <v>13</v>
      </c>
    </row>
    <row r="88" spans="1:17" x14ac:dyDescent="0.35">
      <c r="A88" s="25" t="s">
        <v>177</v>
      </c>
      <c r="B88" s="25" t="s">
        <v>13</v>
      </c>
      <c r="C88" s="25" t="s">
        <v>13</v>
      </c>
      <c r="D88" s="25" t="s">
        <v>13</v>
      </c>
      <c r="E88" s="25" t="s">
        <v>13</v>
      </c>
      <c r="F88" s="25" t="s">
        <v>13</v>
      </c>
      <c r="G88" s="25" t="s">
        <v>13</v>
      </c>
      <c r="H88" s="25" t="s">
        <v>13</v>
      </c>
      <c r="I88" s="25" t="s">
        <v>13</v>
      </c>
      <c r="J88" s="25" t="s">
        <v>13</v>
      </c>
      <c r="K88" s="25" t="s">
        <v>13</v>
      </c>
      <c r="L88" s="25" t="s">
        <v>13</v>
      </c>
      <c r="M88" s="25" t="s">
        <v>13</v>
      </c>
      <c r="N88" s="25" t="s">
        <v>13</v>
      </c>
      <c r="O88" s="25" t="s">
        <v>13</v>
      </c>
      <c r="P88" s="25" t="s">
        <v>13</v>
      </c>
      <c r="Q88" s="23"/>
    </row>
    <row r="89" spans="1:17" x14ac:dyDescent="0.35">
      <c r="A89" s="26" t="s">
        <v>13</v>
      </c>
      <c r="B89" s="23"/>
      <c r="C89" s="23"/>
      <c r="D89" s="23"/>
      <c r="E89" s="23"/>
    </row>
    <row r="90" spans="1:17" x14ac:dyDescent="0.35">
      <c r="A90" s="23"/>
      <c r="B90" s="23"/>
      <c r="C90" s="23"/>
      <c r="D90" s="23"/>
      <c r="E90" s="23"/>
    </row>
    <row r="91" spans="1:17" x14ac:dyDescent="0.35">
      <c r="A91" s="23"/>
      <c r="B91" s="23"/>
      <c r="C91" s="23"/>
      <c r="D91" s="23"/>
      <c r="E91" s="23"/>
    </row>
    <row r="92" spans="1:17" x14ac:dyDescent="0.35">
      <c r="A92" s="23"/>
      <c r="B92" s="23"/>
      <c r="C92" s="23"/>
      <c r="D92" s="23"/>
      <c r="E92" s="23"/>
    </row>
    <row r="93" spans="1:17" x14ac:dyDescent="0.35">
      <c r="A93" s="23"/>
      <c r="B93" s="23"/>
      <c r="C93" s="23"/>
      <c r="D93" s="23"/>
      <c r="E93" s="23"/>
    </row>
    <row r="95" spans="1:17" x14ac:dyDescent="0.35">
      <c r="A95" s="22" t="s">
        <v>178</v>
      </c>
      <c r="B95" s="23"/>
      <c r="C95" s="23"/>
      <c r="D95" s="23"/>
      <c r="E95" s="23"/>
      <c r="F95" s="23"/>
      <c r="G95" s="23"/>
      <c r="H95" s="23"/>
      <c r="I95" s="23"/>
      <c r="J95" s="23"/>
      <c r="K95" s="23"/>
      <c r="L95" s="23"/>
      <c r="M95" s="23"/>
    </row>
    <row r="99" spans="1:13" x14ac:dyDescent="0.35">
      <c r="A99" s="22" t="s">
        <v>179</v>
      </c>
      <c r="B99" s="23"/>
      <c r="C99" s="23"/>
      <c r="D99" s="23"/>
      <c r="E99" s="23"/>
      <c r="F99" s="23"/>
      <c r="G99" s="23"/>
      <c r="H99" s="23"/>
      <c r="I99" s="23"/>
      <c r="J99" s="23"/>
      <c r="K99" s="23"/>
      <c r="L99" s="23"/>
      <c r="M99" s="23"/>
    </row>
    <row r="102" spans="1:13" x14ac:dyDescent="0.35">
      <c r="A102" s="22" t="s">
        <v>180</v>
      </c>
      <c r="B102" s="23"/>
      <c r="C102" s="23"/>
      <c r="D102" s="23"/>
      <c r="E102" s="23"/>
      <c r="F102" s="23"/>
      <c r="G102" s="23"/>
      <c r="H102" s="23"/>
      <c r="I102" s="23"/>
      <c r="J102" s="23"/>
      <c r="K102" s="23"/>
      <c r="L102" s="23"/>
      <c r="M102" s="23"/>
    </row>
    <row r="103" spans="1:13" x14ac:dyDescent="0.35">
      <c r="A103" s="23"/>
      <c r="B103" s="23"/>
      <c r="C103" s="23"/>
      <c r="D103" s="23"/>
      <c r="E103" s="23"/>
      <c r="F103" s="23"/>
      <c r="G103" s="23"/>
      <c r="H103" s="23"/>
      <c r="I103" s="23"/>
      <c r="J103" s="23"/>
      <c r="K103" s="23"/>
      <c r="L103" s="23"/>
      <c r="M103" s="23"/>
    </row>
    <row r="104" spans="1:13" x14ac:dyDescent="0.35">
      <c r="A104" s="23"/>
      <c r="B104" s="23"/>
      <c r="C104" s="23"/>
      <c r="D104" s="23"/>
      <c r="E104" s="23"/>
      <c r="F104" s="23"/>
      <c r="G104" s="23"/>
      <c r="H104" s="23"/>
      <c r="I104" s="23"/>
      <c r="J104" s="23"/>
      <c r="K104" s="23"/>
      <c r="L104" s="23"/>
      <c r="M104" s="23"/>
    </row>
    <row r="105" spans="1:13" x14ac:dyDescent="0.35">
      <c r="A105" s="23"/>
      <c r="B105" s="23"/>
      <c r="C105" s="23"/>
      <c r="D105" s="23"/>
      <c r="E105" s="23"/>
      <c r="F105" s="23"/>
      <c r="G105" s="23"/>
      <c r="H105" s="23"/>
      <c r="I105" s="23"/>
      <c r="J105" s="23"/>
      <c r="K105" s="23"/>
      <c r="L105" s="23"/>
      <c r="M105" s="23"/>
    </row>
    <row r="106" spans="1:13" x14ac:dyDescent="0.35">
      <c r="A106" s="23"/>
      <c r="B106" s="23"/>
      <c r="C106" s="23"/>
      <c r="D106" s="23"/>
      <c r="E106" s="23"/>
      <c r="F106" s="23"/>
      <c r="G106" s="23"/>
      <c r="H106" s="23"/>
      <c r="I106" s="23"/>
      <c r="J106" s="23"/>
      <c r="K106" s="23"/>
      <c r="L106" s="23"/>
      <c r="M106" s="23"/>
    </row>
    <row r="107" spans="1:13" x14ac:dyDescent="0.35">
      <c r="A107" s="23"/>
      <c r="B107" s="23"/>
      <c r="C107" s="23"/>
      <c r="D107" s="23"/>
      <c r="E107" s="23"/>
      <c r="F107" s="23"/>
      <c r="G107" s="23"/>
      <c r="H107" s="23"/>
      <c r="I107" s="23"/>
      <c r="J107" s="23"/>
      <c r="K107" s="23"/>
      <c r="L107" s="23"/>
      <c r="M107" s="23"/>
    </row>
  </sheetData>
  <autoFilter ref="A44:AR44" xr:uid="{00000000-0001-0000-0000-000000000000}"/>
  <mergeCells count="8">
    <mergeCell ref="A95:M95"/>
    <mergeCell ref="A99:M99"/>
    <mergeCell ref="A102:M107"/>
    <mergeCell ref="C13:E21"/>
    <mergeCell ref="A30:Q30"/>
    <mergeCell ref="A43:Q43"/>
    <mergeCell ref="A88:Q88"/>
    <mergeCell ref="A89:E93"/>
  </mergeCells>
  <pageMargins left="0.7" right="0.7" top="0.75" bottom="0.75" header="0.3" footer="0.3"/>
  <headerFooter>
    <oddFooter>&amp;R_x000D_&amp;1#&amp;"Calibri"&amp;8&amp;K000000 Cisco Confidential</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Manjunath  C</cp:lastModifiedBy>
  <dcterms:created xsi:type="dcterms:W3CDTF">2024-12-10T09:08:49Z</dcterms:created>
  <dcterms:modified xsi:type="dcterms:W3CDTF">2024-12-11T13:53:15Z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c8f49a32-fde3-48a5-9266-b5b0972a22dc_Enabled">
    <vt:lpwstr>true</vt:lpwstr>
  </property>
  <property fmtid="{D5CDD505-2E9C-101B-9397-08002B2CF9AE}" pid="3" name="MSIP_Label_c8f49a32-fde3-48a5-9266-b5b0972a22dc_SetDate">
    <vt:lpwstr>2024-12-10T09:09:17Z</vt:lpwstr>
  </property>
  <property fmtid="{D5CDD505-2E9C-101B-9397-08002B2CF9AE}" pid="4" name="MSIP_Label_c8f49a32-fde3-48a5-9266-b5b0972a22dc_Method">
    <vt:lpwstr>Standard</vt:lpwstr>
  </property>
  <property fmtid="{D5CDD505-2E9C-101B-9397-08002B2CF9AE}" pid="5" name="MSIP_Label_c8f49a32-fde3-48a5-9266-b5b0972a22dc_Name">
    <vt:lpwstr>Cisco Confidential</vt:lpwstr>
  </property>
  <property fmtid="{D5CDD505-2E9C-101B-9397-08002B2CF9AE}" pid="6" name="MSIP_Label_c8f49a32-fde3-48a5-9266-b5b0972a22dc_SiteId">
    <vt:lpwstr>5ae1af62-9505-4097-a69a-c1553ef7840e</vt:lpwstr>
  </property>
  <property fmtid="{D5CDD505-2E9C-101B-9397-08002B2CF9AE}" pid="7" name="MSIP_Label_c8f49a32-fde3-48a5-9266-b5b0972a22dc_ActionId">
    <vt:lpwstr>630fb58f-4995-4a90-8d7b-0144cdb5cb83</vt:lpwstr>
  </property>
  <property fmtid="{D5CDD505-2E9C-101B-9397-08002B2CF9AE}" pid="8" name="MSIP_Label_c8f49a32-fde3-48a5-9266-b5b0972a22dc_ContentBits">
    <vt:lpwstr>2</vt:lpwstr>
  </property>
</Properties>
</file>