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726"/>
  <workbookPr/>
  <mc:AlternateContent xmlns:mc="http://schemas.openxmlformats.org/markup-compatibility/2006">
    <mc:Choice Requires="x15">
      <x15ac:absPath xmlns:x15ac="http://schemas.microsoft.com/office/spreadsheetml/2010/11/ac" url="C:\Users\CS\Downloads\"/>
    </mc:Choice>
  </mc:AlternateContent>
  <xr:revisionPtr revIDLastSave="0" documentId="8_{E88C61C1-EDEE-482E-9551-9915E9727476}" xr6:coauthVersionLast="47" xr6:coauthVersionMax="47" xr10:uidLastSave="{00000000-0000-0000-0000-000000000000}"/>
  <bookViews>
    <workbookView xWindow="-120" yWindow="-120" windowWidth="20730" windowHeight="11040" xr2:uid="{00000000-000D-0000-FFFF-FFFF00000000}"/>
  </bookViews>
  <sheets>
    <sheet name="Price Estimate" sheetId="1" r:id="rId1"/>
  </sheets>
  <calcPr calcId="18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R20" i="1" l="1"/>
  <c r="R21" i="1"/>
  <c r="R22" i="1"/>
  <c r="R23" i="1"/>
  <c r="R24" i="1"/>
  <c r="R25" i="1"/>
  <c r="R26" i="1"/>
  <c r="R27" i="1"/>
  <c r="R28" i="1"/>
  <c r="R29" i="1"/>
  <c r="R30" i="1"/>
  <c r="R31" i="1"/>
  <c r="R32" i="1"/>
  <c r="R33" i="1"/>
  <c r="R34" i="1"/>
  <c r="R35" i="1"/>
  <c r="R36" i="1"/>
  <c r="R37" i="1"/>
  <c r="R38" i="1"/>
  <c r="R19" i="1"/>
  <c r="Q20" i="1"/>
  <c r="Q21" i="1"/>
  <c r="Q22" i="1"/>
  <c r="Q23" i="1"/>
  <c r="Q24" i="1"/>
  <c r="Q25" i="1"/>
  <c r="Q26" i="1"/>
  <c r="Q27" i="1"/>
  <c r="Q28" i="1"/>
  <c r="Q29" i="1"/>
  <c r="Q30" i="1"/>
  <c r="Q31" i="1"/>
  <c r="Q32" i="1"/>
  <c r="Q33" i="1"/>
  <c r="Q34" i="1"/>
  <c r="Q35" i="1"/>
  <c r="Q36" i="1"/>
  <c r="Q37" i="1"/>
  <c r="Q38" i="1"/>
  <c r="Q19" i="1"/>
  <c r="P20" i="1"/>
  <c r="P21" i="1"/>
  <c r="P22" i="1"/>
  <c r="P23" i="1"/>
  <c r="P24" i="1"/>
  <c r="P25" i="1"/>
  <c r="P26" i="1"/>
  <c r="P27" i="1"/>
  <c r="P28" i="1"/>
  <c r="P29" i="1"/>
  <c r="P30" i="1"/>
  <c r="P31" i="1"/>
  <c r="P32" i="1"/>
  <c r="P33" i="1"/>
  <c r="P34" i="1"/>
  <c r="P35" i="1"/>
  <c r="P36" i="1"/>
  <c r="P37" i="1"/>
  <c r="P38" i="1"/>
  <c r="P19" i="1"/>
  <c r="O20" i="1"/>
  <c r="O21" i="1"/>
  <c r="O22" i="1"/>
  <c r="O23" i="1"/>
  <c r="O24" i="1"/>
  <c r="O25" i="1"/>
  <c r="O26" i="1"/>
  <c r="O27" i="1"/>
  <c r="O28" i="1"/>
  <c r="O29" i="1"/>
  <c r="O30" i="1"/>
  <c r="O31" i="1"/>
  <c r="O32" i="1"/>
  <c r="O33" i="1"/>
  <c r="O34" i="1"/>
  <c r="O35" i="1"/>
  <c r="O36" i="1"/>
  <c r="O37" i="1"/>
  <c r="O38" i="1"/>
  <c r="O19" i="1"/>
  <c r="I38" i="1"/>
  <c r="K38" i="1" s="1"/>
  <c r="I37" i="1"/>
  <c r="K37" i="1" s="1"/>
  <c r="I36" i="1"/>
  <c r="K36" i="1" s="1"/>
  <c r="I35" i="1"/>
  <c r="K35" i="1" s="1"/>
  <c r="I34" i="1"/>
  <c r="K34" i="1" s="1"/>
  <c r="I33" i="1"/>
  <c r="K33" i="1" s="1"/>
  <c r="I32" i="1"/>
  <c r="K32" i="1" s="1"/>
  <c r="I31" i="1"/>
  <c r="K31" i="1" s="1"/>
  <c r="I30" i="1"/>
  <c r="K30" i="1" s="1"/>
  <c r="I29" i="1"/>
  <c r="K29" i="1" s="1"/>
  <c r="I28" i="1"/>
  <c r="K28" i="1" s="1"/>
  <c r="I27" i="1"/>
  <c r="K27" i="1" s="1"/>
  <c r="I26" i="1"/>
  <c r="K26" i="1" s="1"/>
  <c r="I25" i="1"/>
  <c r="K25" i="1" s="1"/>
  <c r="I24" i="1"/>
  <c r="K24" i="1" s="1"/>
  <c r="I23" i="1"/>
  <c r="K23" i="1" s="1"/>
  <c r="I22" i="1"/>
  <c r="K22" i="1" s="1"/>
  <c r="I21" i="1"/>
  <c r="K21" i="1" s="1"/>
  <c r="I20" i="1"/>
  <c r="K20" i="1" s="1"/>
  <c r="I19" i="1"/>
  <c r="K19" i="1" s="1"/>
  <c r="N43" i="1" l="1"/>
  <c r="N41" i="1"/>
  <c r="N42" i="1"/>
  <c r="N44" i="1" l="1"/>
</calcChain>
</file>

<file path=xl/sharedStrings.xml><?xml version="1.0" encoding="utf-8"?>
<sst xmlns="http://schemas.openxmlformats.org/spreadsheetml/2006/main" count="191" uniqueCount="85">
  <si>
    <t>Price Estimate</t>
  </si>
  <si>
    <t>Meenakshi Narasimhamurthy</t>
  </si>
  <si>
    <t>CONNECTIVITY SOLUTIONS</t>
  </si>
  <si>
    <t>1877,1ST FLOOR,31ST CROSS,10TH MAINBANASHANKARI,0</t>
  </si>
  <si>
    <t>BANGALORE, KA-560070</t>
  </si>
  <si>
    <t>INDIA</t>
  </si>
  <si>
    <t>Ph no:+91 9148981604</t>
  </si>
  <si>
    <t/>
  </si>
  <si>
    <t>Price Estimate for planning and information purposes only and is not a binding offer from Cisco.</t>
  </si>
  <si>
    <r>
      <rPr>
        <b/>
        <sz val="9"/>
        <color indexed="8"/>
        <rFont val="Calibri"/>
      </rPr>
      <t>Date:</t>
    </r>
    <r>
      <rPr>
        <sz val="9"/>
        <color indexed="8"/>
        <rFont val="Calibri"/>
      </rPr>
      <t xml:space="preserve"> 25-May-2022</t>
    </r>
  </si>
  <si>
    <t>All prices are shown in INR</t>
  </si>
  <si>
    <t>Part Number</t>
  </si>
  <si>
    <t>Smart Account Mandatory</t>
  </si>
  <si>
    <t>Description</t>
  </si>
  <si>
    <t>Service Duration (Months)</t>
  </si>
  <si>
    <t>Estimated Lead Time (Days)</t>
  </si>
  <si>
    <t>Unit List Price</t>
  </si>
  <si>
    <t>Pricing Term</t>
  </si>
  <si>
    <t>Qty</t>
  </si>
  <si>
    <t>Unit Net Price</t>
  </si>
  <si>
    <t>Disc(%)</t>
  </si>
  <si>
    <t>Extended Net Price</t>
  </si>
  <si>
    <t>Extended Net Price - FTWZ Freight Amount</t>
  </si>
  <si>
    <t>Extended Net Price - SLC Duty Amount</t>
  </si>
  <si>
    <t>Extended Net Price - SLC Freight Amount</t>
  </si>
  <si>
    <t>A-FLEX-DEVICE</t>
  </si>
  <si>
    <t>-</t>
  </si>
  <si>
    <t>Webex Device Subscription</t>
  </si>
  <si>
    <t>---</t>
  </si>
  <si>
    <t>N/A</t>
  </si>
  <si>
    <t>SVS-FLXD-SUPT-BAS</t>
  </si>
  <si>
    <t>Basic Support for Flex-Device</t>
  </si>
  <si>
    <t>A-FLEX-C-DEVICE</t>
  </si>
  <si>
    <t>Webex Device Cloud Subscription</t>
  </si>
  <si>
    <t>A-FLEX-DEVREG-ENT</t>
  </si>
  <si>
    <t>Cloud Device Registration Entitlement</t>
  </si>
  <si>
    <t>CS-KITPLUS-K9</t>
  </si>
  <si>
    <t>Room Kit Plus w/Codec Plus, Quad Camera and Room Navigator</t>
  </si>
  <si>
    <t>CON-SNT-CS7ZK9KI</t>
  </si>
  <si>
    <t>Room Kit Plus w/Codec Plus, Quad Camera and Room Navigator S</t>
  </si>
  <si>
    <t>PWR-CORD-IND-B</t>
  </si>
  <si>
    <t>Power Cord for India 2m 10A</t>
  </si>
  <si>
    <t>CAB-MIC-EXT-J</t>
  </si>
  <si>
    <t>Extension cable for Table Mic (9m/29ft) with Jack plug</t>
  </si>
  <si>
    <t>CS-MIC-TABLE-J</t>
  </si>
  <si>
    <t>Cisco Table Microphone with Jack plug</t>
  </si>
  <si>
    <t>CON-SNT-CS5HEJMI</t>
  </si>
  <si>
    <t>Cisco Table Microphone with Jack plug SNTC-8X5XNBD</t>
  </si>
  <si>
    <t>CS-KITPLUS-WMK</t>
  </si>
  <si>
    <t>Wall Mount Kit for Codec Plus</t>
  </si>
  <si>
    <t>CAB-2HDMI-3M-GR</t>
  </si>
  <si>
    <t>CAB 3m/10ft GREY HDMI 2.0</t>
  </si>
  <si>
    <t>CAB-PRES-2HDMI-GR</t>
  </si>
  <si>
    <t>Presentation cable 8m/26ft GREY HDMI 1.4b (W/ REPEATER)</t>
  </si>
  <si>
    <t>CS-QUADCAM+</t>
  </si>
  <si>
    <t>Cisco Quad Camera</t>
  </si>
  <si>
    <t>PSU-12VDC-70W-GR+</t>
  </si>
  <si>
    <t>Powersupply - AC/DC, 12V, 6.25A, grey</t>
  </si>
  <si>
    <t>BRKT-QCAM-WMK-</t>
  </si>
  <si>
    <t>Wall mounting bracket for Quad Camera</t>
  </si>
  <si>
    <t>CAB-DV10-8M+</t>
  </si>
  <si>
    <t>Network cable (ethernet) 8 meter</t>
  </si>
  <si>
    <t>CS-CODEC-PLUS+</t>
  </si>
  <si>
    <t>Cisco Webex Codec Plus</t>
  </si>
  <si>
    <t>CS-T10-TS+</t>
  </si>
  <si>
    <t>Cisco Webex Room Navigator - Table stand version</t>
  </si>
  <si>
    <t>CAB-ETH-3M-GR</t>
  </si>
  <si>
    <t>CAB 3 m/10 ft GREY ETHERNET</t>
  </si>
  <si>
    <t>Product Total</t>
  </si>
  <si>
    <t>Service Total :</t>
  </si>
  <si>
    <t>Subscription Total</t>
  </si>
  <si>
    <t>Total Price:</t>
  </si>
  <si>
    <r>
      <rPr>
        <b/>
        <sz val="9"/>
        <color indexed="8"/>
        <rFont val="Calibri"/>
      </rPr>
      <t>Valid through:</t>
    </r>
    <r>
      <rPr>
        <sz val="9"/>
        <color indexed="8"/>
        <rFont val="Calibri"/>
      </rPr>
      <t xml:space="preserve">  </t>
    </r>
  </si>
  <si>
    <r>
      <rPr>
        <b/>
        <sz val="9"/>
        <color indexed="8"/>
        <rFont val="Calibri"/>
      </rPr>
      <t>FOB Point:</t>
    </r>
    <r>
      <rPr>
        <sz val="9"/>
        <color indexed="8"/>
        <rFont val="Calibri"/>
      </rPr>
      <t xml:space="preserve">         None</t>
    </r>
  </si>
  <si>
    <t>Notes</t>
  </si>
  <si>
    <t>Signed:</t>
  </si>
  <si>
    <t>Estimate ID:</t>
  </si>
  <si>
    <t>XE136044947UZ</t>
  </si>
  <si>
    <t>Deal ID:</t>
  </si>
  <si>
    <t>NA</t>
  </si>
  <si>
    <t>"This Price Estimate does not constitute an offer by CISCO to sell products, but is instead an invitation to issue a purchase order to CISCO until the valid date specified in this price estimate. Such a purchase order will be subject to Cisco's standard procedures, terms and conditions for the acceptance of purchase orders. This order may be subject to indirect tax (VAT, GST, sales tax or other indirect taxes), duty and freight charges even if not noted on this estimate."</t>
  </si>
  <si>
    <t>Total with DNF</t>
  </si>
  <si>
    <t>Disti margin@2%</t>
  </si>
  <si>
    <t>Total income price</t>
  </si>
  <si>
    <t>Unit Price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</si>
</sst>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7" x14ac:knownFonts="1">
    <font>
      <sz val="11"/>
      <color indexed="8"/>
      <name val="Calibri"/>
      <family val="2"/>
      <scheme val="minor"/>
    </font>
    <font>
      <b/>
      <sz val="16"/>
      <color indexed="8"/>
      <name val="Helvetica"/>
    </font>
    <font>
      <b/>
      <sz val="11"/>
      <color indexed="10"/>
      <name val="Helvetica"/>
    </font>
    <font>
      <b/>
      <sz val="9"/>
      <color indexed="8"/>
      <name val="Helvetica"/>
    </font>
    <font>
      <sz val="9"/>
      <color indexed="8"/>
      <name val="Helvetica"/>
    </font>
    <font>
      <sz val="9"/>
      <color indexed="8"/>
      <name val="Helvetica"/>
    </font>
    <font>
      <b/>
      <sz val="9"/>
      <color indexed="8"/>
      <name val="Helvetica"/>
    </font>
    <font>
      <sz val="9"/>
      <color indexed="8"/>
      <name val="Helvetica"/>
    </font>
    <font>
      <sz val="9"/>
      <color indexed="8"/>
      <name val="Helvetica"/>
    </font>
    <font>
      <b/>
      <sz val="9"/>
      <color indexed="8"/>
      <name val="Helvetica"/>
    </font>
    <font>
      <sz val="9"/>
      <color indexed="8"/>
      <name val="Helvetica"/>
    </font>
    <font>
      <sz val="8"/>
      <color indexed="8"/>
      <name val="Calibri"/>
    </font>
    <font>
      <sz val="7"/>
      <color indexed="8"/>
      <name val="Helvetica"/>
    </font>
    <font>
      <b/>
      <sz val="9"/>
      <color indexed="8"/>
      <name val="Helvetica"/>
    </font>
    <font>
      <b/>
      <sz val="9"/>
      <color indexed="8"/>
      <name val="Calibri"/>
    </font>
    <font>
      <sz val="9"/>
      <color indexed="8"/>
      <name val="Calibri"/>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s>
  <fills count="3">
    <fill>
      <patternFill patternType="none"/>
    </fill>
    <fill>
      <patternFill patternType="gray125"/>
    </fill>
    <fill>
      <patternFill patternType="solid">
        <fgColor indexed="55"/>
      </patternFill>
    </fill>
  </fills>
  <borders count="5">
    <border>
      <left/>
      <right/>
      <top/>
      <bottom/>
      <diagonal/>
    </border>
    <border>
      <left/>
      <right/>
      <top/>
      <bottom style="thin">
        <color indexed="8"/>
      </bottom>
      <diagonal/>
    </border>
    <border>
      <left/>
      <right/>
      <top/>
      <bottom style="medium">
        <color indexed="8"/>
      </bottom>
      <diagonal/>
    </border>
    <border>
      <left style="thin">
        <color indexed="22"/>
      </left>
      <right style="thin">
        <color indexed="22"/>
      </right>
      <top style="thin">
        <color indexed="22"/>
      </top>
      <bottom style="thin">
        <color indexed="22"/>
      </bottom>
      <diagonal/>
    </border>
    <border>
      <left style="thin">
        <color indexed="22"/>
      </left>
      <right style="thin">
        <color indexed="22"/>
      </right>
      <top/>
      <bottom/>
      <diagonal/>
    </border>
  </borders>
  <cellStyleXfs count="1">
    <xf numFmtId="0" fontId="0" fillId="0" borderId="0"/>
  </cellStyleXfs>
  <cellXfs count="48">
    <xf numFmtId="0" fontId="0" fillId="0" borderId="0" xfId="0"/>
    <xf numFmtId="0" fontId="0" fillId="0" borderId="1" xfId="0" applyBorder="1"/>
    <xf numFmtId="0" fontId="0" fillId="0" borderId="2" xfId="0" applyBorder="1"/>
    <xf numFmtId="0" fontId="3" fillId="0" borderId="0" xfId="0" applyFont="1" applyAlignment="1">
      <alignment horizontal="left" vertical="center"/>
    </xf>
    <xf numFmtId="0" fontId="5" fillId="0" borderId="0" xfId="0" applyFont="1" applyAlignment="1">
      <alignment horizontal="right" vertical="center"/>
    </xf>
    <xf numFmtId="4" fontId="6" fillId="0" borderId="0" xfId="0" applyNumberFormat="1" applyFont="1" applyAlignment="1">
      <alignment horizontal="right" vertical="center"/>
    </xf>
    <xf numFmtId="4" fontId="7" fillId="0" borderId="0" xfId="0" applyNumberFormat="1" applyFont="1" applyAlignment="1">
      <alignment horizontal="right" vertical="center"/>
    </xf>
    <xf numFmtId="0" fontId="8" fillId="0" borderId="0" xfId="0" applyFont="1" applyAlignment="1">
      <alignment horizontal="center" vertical="center"/>
    </xf>
    <xf numFmtId="0" fontId="9" fillId="2" borderId="3" xfId="0" applyFont="1" applyFill="1" applyBorder="1" applyAlignment="1">
      <alignment horizontal="left" vertical="center" wrapText="1"/>
    </xf>
    <xf numFmtId="0" fontId="9" fillId="2" borderId="3" xfId="0" applyFont="1" applyFill="1" applyBorder="1" applyAlignment="1">
      <alignment horizontal="right" vertical="center" wrapText="1"/>
    </xf>
    <xf numFmtId="0" fontId="9" fillId="2" borderId="3" xfId="0" applyFont="1" applyFill="1" applyBorder="1" applyAlignment="1">
      <alignment horizontal="center" vertical="center" wrapText="1"/>
    </xf>
    <xf numFmtId="0" fontId="10" fillId="0" borderId="3" xfId="0" applyFont="1" applyBorder="1" applyAlignment="1">
      <alignment horizontal="left" vertical="center" wrapText="1"/>
    </xf>
    <xf numFmtId="4" fontId="10" fillId="0" borderId="3" xfId="0" applyNumberFormat="1" applyFont="1" applyBorder="1" applyAlignment="1">
      <alignment horizontal="right" vertical="center" wrapText="1"/>
    </xf>
    <xf numFmtId="0" fontId="10" fillId="0" borderId="3" xfId="0" applyFont="1" applyBorder="1" applyAlignment="1">
      <alignment horizontal="center" vertical="center" wrapText="1"/>
    </xf>
    <xf numFmtId="1" fontId="10" fillId="0" borderId="3" xfId="0" applyNumberFormat="1" applyFont="1" applyBorder="1" applyAlignment="1">
      <alignment horizontal="center" vertical="center" wrapText="1"/>
    </xf>
    <xf numFmtId="0" fontId="10" fillId="0" borderId="3" xfId="0" applyFont="1" applyBorder="1" applyAlignment="1">
      <alignment horizontal="left" vertical="top" wrapText="1"/>
    </xf>
    <xf numFmtId="0" fontId="13" fillId="0" borderId="3" xfId="0" applyFont="1" applyBorder="1" applyAlignment="1">
      <alignment horizontal="left" vertical="top" wrapText="1"/>
    </xf>
    <xf numFmtId="4" fontId="16" fillId="0" borderId="3" xfId="0" applyNumberFormat="1" applyFont="1" applyBorder="1" applyAlignment="1">
      <alignment horizontal="right" vertical="center" wrapText="1"/>
    </xf>
    <xf numFmtId="4" fontId="17" fillId="0" borderId="3" xfId="0" applyNumberFormat="1" applyFont="1" applyBorder="1" applyAlignment="1">
      <alignment horizontal="right" vertical="center" wrapText="1"/>
    </xf>
    <xf numFmtId="4" fontId="18" fillId="0" borderId="3" xfId="0" applyNumberFormat="1" applyFont="1" applyBorder="1" applyAlignment="1">
      <alignment horizontal="right" vertical="center" wrapText="1"/>
    </xf>
    <xf numFmtId="4" fontId="19" fillId="0" borderId="3" xfId="0" applyNumberFormat="1" applyFont="1" applyBorder="1" applyAlignment="1">
      <alignment horizontal="right" vertical="center" wrapText="1"/>
    </xf>
    <xf numFmtId="4" fontId="20" fillId="0" borderId="3" xfId="0" applyNumberFormat="1" applyFont="1" applyBorder="1" applyAlignment="1">
      <alignment horizontal="right" vertical="center" wrapText="1"/>
    </xf>
    <xf numFmtId="4" fontId="21" fillId="0" borderId="3" xfId="0" applyNumberFormat="1" applyFont="1" applyBorder="1" applyAlignment="1">
      <alignment horizontal="right" vertical="center" wrapText="1"/>
    </xf>
    <xf numFmtId="4" fontId="22" fillId="0" borderId="3" xfId="0" applyNumberFormat="1" applyFont="1" applyBorder="1" applyAlignment="1">
      <alignment horizontal="right" vertical="center" wrapText="1"/>
    </xf>
    <xf numFmtId="4" fontId="23" fillId="0" borderId="3" xfId="0" applyNumberFormat="1" applyFont="1" applyBorder="1" applyAlignment="1">
      <alignment horizontal="right" vertical="center" wrapText="1"/>
    </xf>
    <xf numFmtId="4" fontId="24" fillId="0" borderId="3" xfId="0" applyNumberFormat="1" applyFont="1" applyBorder="1" applyAlignment="1">
      <alignment horizontal="right" vertical="center" wrapText="1"/>
    </xf>
    <xf numFmtId="4" fontId="25" fillId="0" borderId="3" xfId="0" applyNumberFormat="1" applyFont="1" applyBorder="1" applyAlignment="1">
      <alignment horizontal="right" vertical="center" wrapText="1"/>
    </xf>
    <xf numFmtId="4" fontId="26" fillId="0" borderId="3" xfId="0" applyNumberFormat="1" applyFont="1" applyBorder="1" applyAlignment="1">
      <alignment horizontal="right" vertical="center" wrapText="1"/>
    </xf>
    <xf numFmtId="4" fontId="27" fillId="0" borderId="3" xfId="0" applyNumberFormat="1" applyFont="1" applyBorder="1" applyAlignment="1">
      <alignment horizontal="right" vertical="center" wrapText="1"/>
    </xf>
    <xf numFmtId="4" fontId="28" fillId="0" borderId="3" xfId="0" applyNumberFormat="1" applyFont="1" applyBorder="1" applyAlignment="1">
      <alignment horizontal="right" vertical="center" wrapText="1"/>
    </xf>
    <xf numFmtId="4" fontId="29" fillId="0" borderId="3" xfId="0" applyNumberFormat="1" applyFont="1" applyBorder="1" applyAlignment="1">
      <alignment horizontal="right" vertical="center" wrapText="1"/>
    </xf>
    <xf numFmtId="4" fontId="30" fillId="0" borderId="3" xfId="0" applyNumberFormat="1" applyFont="1" applyBorder="1" applyAlignment="1">
      <alignment horizontal="right" vertical="center" wrapText="1"/>
    </xf>
    <xf numFmtId="4" fontId="31" fillId="0" borderId="3" xfId="0" applyNumberFormat="1" applyFont="1" applyBorder="1" applyAlignment="1">
      <alignment horizontal="right" vertical="center" wrapText="1"/>
    </xf>
    <xf numFmtId="4" fontId="32" fillId="0" borderId="3" xfId="0" applyNumberFormat="1" applyFont="1" applyBorder="1" applyAlignment="1">
      <alignment horizontal="right" vertical="center" wrapText="1"/>
    </xf>
    <xf numFmtId="4" fontId="33" fillId="0" borderId="3" xfId="0" applyNumberFormat="1" applyFont="1" applyBorder="1" applyAlignment="1">
      <alignment horizontal="right" vertical="center" wrapText="1"/>
    </xf>
    <xf numFmtId="4" fontId="34" fillId="0" borderId="3" xfId="0" applyNumberFormat="1" applyFont="1" applyBorder="1" applyAlignment="1">
      <alignment horizontal="right" vertical="center" wrapText="1"/>
    </xf>
    <xf numFmtId="4" fontId="35" fillId="0" borderId="3" xfId="0" applyNumberFormat="1" applyFont="1" applyBorder="1" applyAlignment="1">
      <alignment horizontal="right" vertical="center" wrapText="1"/>
    </xf>
    <xf numFmtId="4" fontId="36" fillId="0" borderId="3" xfId="0" applyNumberFormat="1" applyFont="1" applyBorder="1" applyAlignment="1">
      <alignment horizontal="right" vertical="center" wrapText="1"/>
    </xf>
    <xf numFmtId="0" fontId="1" fillId="0" borderId="0" xfId="0" applyFont="1" applyAlignment="1">
      <alignment horizontal="center" vertical="center"/>
    </xf>
    <xf numFmtId="0" fontId="0" fillId="0" borderId="0" xfId="0"/>
    <xf numFmtId="0" fontId="4" fillId="0" borderId="0" xfId="0" applyFont="1" applyAlignment="1">
      <alignment horizontal="left" vertical="center" wrapText="1"/>
    </xf>
    <xf numFmtId="0" fontId="3" fillId="0" borderId="0" xfId="0" applyFont="1" applyAlignment="1">
      <alignment horizontal="left" vertical="center"/>
    </xf>
    <xf numFmtId="0" fontId="2" fillId="0" borderId="0" xfId="0" applyFont="1" applyAlignment="1">
      <alignment horizontal="center" vertical="center" wrapText="1"/>
    </xf>
    <xf numFmtId="0" fontId="5" fillId="0" borderId="0" xfId="0" applyFont="1" applyAlignment="1">
      <alignment horizontal="right" vertical="center"/>
    </xf>
    <xf numFmtId="0" fontId="11" fillId="0" borderId="0" xfId="0" applyFont="1" applyAlignment="1">
      <alignment horizontal="left" vertical="top" wrapText="1"/>
    </xf>
    <xf numFmtId="0" fontId="12" fillId="0" borderId="0" xfId="0" applyFont="1" applyAlignment="1">
      <alignment horizontal="left" vertical="center" wrapText="1"/>
    </xf>
    <xf numFmtId="0" fontId="3" fillId="2" borderId="4" xfId="0" applyFont="1" applyFill="1" applyBorder="1" applyAlignment="1">
      <alignment horizontal="right" vertical="center" wrapText="1"/>
    </xf>
    <xf numFmtId="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R51"/>
  <sheetViews>
    <sheetView showGridLines="0" tabSelected="1" topLeftCell="H1" workbookViewId="0">
      <selection activeCell="P39" sqref="P39"/>
    </sheetView>
  </sheetViews>
  <sheetFormatPr defaultColWidth="14.85546875" defaultRowHeight="12.75" customHeight="1" x14ac:dyDescent="0.25"/>
  <cols>
    <col min="1" max="1" width="23.42578125" customWidth="1"/>
    <col min="2" max="2" width="13.7109375" customWidth="1"/>
    <col min="3" max="3" width="31.28515625" customWidth="1"/>
    <col min="4" max="4" width="16.42578125" customWidth="1"/>
    <col min="5" max="5" width="7.85546875" customWidth="1"/>
    <col min="6" max="6" width="18.42578125" customWidth="1"/>
    <col min="7" max="8" width="9.7109375" customWidth="1"/>
    <col min="9" max="9" width="13.7109375" customWidth="1"/>
    <col min="10" max="10" width="7" customWidth="1"/>
    <col min="11" max="13" width="18.42578125" customWidth="1"/>
  </cols>
  <sheetData>
    <row r="2" spans="1:14" ht="20.45" customHeight="1" x14ac:dyDescent="0.25">
      <c r="A2" s="38" t="s">
        <v>0</v>
      </c>
      <c r="B2" s="39"/>
      <c r="C2" s="39"/>
      <c r="D2" s="39"/>
      <c r="E2" s="39"/>
      <c r="F2" s="39"/>
      <c r="G2" s="39"/>
      <c r="H2" s="39"/>
      <c r="I2" s="39"/>
      <c r="J2" s="39"/>
      <c r="K2" s="39"/>
      <c r="L2" s="39"/>
      <c r="M2" s="39"/>
      <c r="N2" s="39"/>
    </row>
    <row r="3" spans="1:14" ht="15" x14ac:dyDescent="0.25">
      <c r="A3" s="40" t="s">
        <v>1</v>
      </c>
      <c r="B3" s="39"/>
      <c r="C3" s="39"/>
      <c r="M3" s="41" t="s">
        <v>7</v>
      </c>
      <c r="N3" s="39"/>
    </row>
    <row r="4" spans="1:14" ht="15" x14ac:dyDescent="0.25">
      <c r="A4" s="40" t="s">
        <v>2</v>
      </c>
      <c r="B4" s="39"/>
      <c r="C4" s="39"/>
      <c r="M4" s="40" t="s">
        <v>7</v>
      </c>
      <c r="N4" s="39"/>
    </row>
    <row r="5" spans="1:14" ht="15" x14ac:dyDescent="0.25">
      <c r="A5" s="40" t="s">
        <v>3</v>
      </c>
      <c r="B5" s="39"/>
      <c r="C5" s="39"/>
      <c r="M5" s="40" t="s">
        <v>7</v>
      </c>
      <c r="N5" s="39"/>
    </row>
    <row r="6" spans="1:14" ht="15" x14ac:dyDescent="0.25">
      <c r="A6" s="40" t="s">
        <v>4</v>
      </c>
      <c r="B6" s="39"/>
      <c r="C6" s="39"/>
      <c r="M6" s="40" t="s">
        <v>5</v>
      </c>
      <c r="N6" s="39"/>
    </row>
    <row r="7" spans="1:14" ht="15" x14ac:dyDescent="0.25">
      <c r="A7" s="40" t="s">
        <v>5</v>
      </c>
      <c r="B7" s="39"/>
      <c r="C7" s="39"/>
      <c r="M7" s="39"/>
      <c r="N7" s="39"/>
    </row>
    <row r="8" spans="1:14" ht="15" x14ac:dyDescent="0.25">
      <c r="A8" s="40" t="s">
        <v>6</v>
      </c>
      <c r="B8" s="39"/>
      <c r="C8" s="39"/>
      <c r="M8" s="39"/>
      <c r="N8" s="39"/>
    </row>
    <row r="10" spans="1:14" ht="15" x14ac:dyDescent="0.25">
      <c r="A10" s="2" t="s">
        <v>7</v>
      </c>
      <c r="B10" s="2" t="s">
        <v>7</v>
      </c>
      <c r="C10" s="2" t="s">
        <v>7</v>
      </c>
      <c r="D10" s="2" t="s">
        <v>7</v>
      </c>
      <c r="E10" s="2" t="s">
        <v>7</v>
      </c>
      <c r="F10" s="2" t="s">
        <v>7</v>
      </c>
      <c r="G10" s="2" t="s">
        <v>7</v>
      </c>
      <c r="H10" s="2" t="s">
        <v>7</v>
      </c>
      <c r="I10" s="2" t="s">
        <v>7</v>
      </c>
      <c r="J10" s="2" t="s">
        <v>7</v>
      </c>
      <c r="K10" s="2" t="s">
        <v>7</v>
      </c>
      <c r="L10" s="2" t="s">
        <v>7</v>
      </c>
      <c r="M10" s="2" t="s">
        <v>7</v>
      </c>
      <c r="N10" s="2" t="s">
        <v>7</v>
      </c>
    </row>
    <row r="11" spans="1:14" ht="15" x14ac:dyDescent="0.25">
      <c r="A11" s="42" t="s">
        <v>8</v>
      </c>
      <c r="B11" s="39"/>
      <c r="C11" s="39"/>
      <c r="D11" s="39"/>
      <c r="E11" s="39"/>
      <c r="F11" s="39"/>
      <c r="G11" s="39"/>
      <c r="H11" s="39"/>
      <c r="I11" s="39"/>
      <c r="J11" s="39"/>
      <c r="K11" s="39"/>
      <c r="L11" s="39"/>
      <c r="M11" s="39"/>
      <c r="N11" s="39"/>
    </row>
    <row r="12" spans="1:14" ht="12.75" customHeight="1" x14ac:dyDescent="0.25">
      <c r="A12" s="39"/>
      <c r="B12" s="39"/>
      <c r="C12" s="39"/>
      <c r="D12" s="39"/>
      <c r="E12" s="39"/>
      <c r="F12" s="39"/>
      <c r="G12" s="39"/>
      <c r="H12" s="39"/>
      <c r="I12" s="39"/>
      <c r="J12" s="39"/>
      <c r="K12" s="39"/>
      <c r="L12" s="39"/>
      <c r="M12" s="39"/>
      <c r="N12" s="39"/>
    </row>
    <row r="13" spans="1:14" ht="15" x14ac:dyDescent="0.25">
      <c r="A13" s="41" t="s">
        <v>9</v>
      </c>
      <c r="B13" s="39"/>
      <c r="L13" s="3" t="s">
        <v>76</v>
      </c>
      <c r="N13" s="4" t="s">
        <v>77</v>
      </c>
    </row>
    <row r="14" spans="1:14" ht="15" x14ac:dyDescent="0.25">
      <c r="L14" s="3" t="s">
        <v>78</v>
      </c>
      <c r="N14" s="4" t="s">
        <v>79</v>
      </c>
    </row>
    <row r="17" spans="1:18" ht="15" x14ac:dyDescent="0.25">
      <c r="L17" s="43" t="s">
        <v>10</v>
      </c>
      <c r="M17" s="39"/>
      <c r="N17" s="39"/>
    </row>
    <row r="18" spans="1:18" ht="42" customHeight="1" x14ac:dyDescent="0.25">
      <c r="A18" s="8" t="s">
        <v>11</v>
      </c>
      <c r="B18" s="8" t="s">
        <v>12</v>
      </c>
      <c r="C18" s="8" t="s">
        <v>13</v>
      </c>
      <c r="D18" s="10" t="s">
        <v>14</v>
      </c>
      <c r="E18" s="10" t="s">
        <v>15</v>
      </c>
      <c r="F18" s="9" t="s">
        <v>16</v>
      </c>
      <c r="G18" s="10" t="s">
        <v>17</v>
      </c>
      <c r="H18" s="10" t="s">
        <v>18</v>
      </c>
      <c r="I18" s="9" t="s">
        <v>19</v>
      </c>
      <c r="J18" s="9" t="s">
        <v>20</v>
      </c>
      <c r="K18" s="9" t="s">
        <v>21</v>
      </c>
      <c r="L18" s="9" t="s">
        <v>22</v>
      </c>
      <c r="M18" s="9" t="s">
        <v>23</v>
      </c>
      <c r="N18" s="9" t="s">
        <v>24</v>
      </c>
      <c r="O18" s="46" t="s">
        <v>81</v>
      </c>
      <c r="P18" s="46" t="s">
        <v>82</v>
      </c>
      <c r="Q18" s="46" t="s">
        <v>83</v>
      </c>
      <c r="R18" s="46" t="s">
        <v>84</v>
      </c>
    </row>
    <row r="19" spans="1:18" ht="15" x14ac:dyDescent="0.25">
      <c r="A19" s="16" t="s">
        <v>25</v>
      </c>
      <c r="B19" s="15" t="s">
        <v>26</v>
      </c>
      <c r="C19" s="15" t="s">
        <v>27</v>
      </c>
      <c r="D19" s="13" t="s">
        <v>28</v>
      </c>
      <c r="E19" s="13" t="s">
        <v>29</v>
      </c>
      <c r="F19" s="12">
        <v>0</v>
      </c>
      <c r="G19" s="14" t="s">
        <v>7</v>
      </c>
      <c r="H19" s="14">
        <v>1</v>
      </c>
      <c r="I19" s="12">
        <f>ROUND(F19-((F19*J19)/100),2)</f>
        <v>0</v>
      </c>
      <c r="J19" s="12">
        <v>42</v>
      </c>
      <c r="K19" s="12">
        <f>ROUND((H19 * I19),2)</f>
        <v>0</v>
      </c>
      <c r="L19" s="12">
        <v>0</v>
      </c>
      <c r="M19" s="12">
        <v>0</v>
      </c>
      <c r="N19" s="12">
        <v>0</v>
      </c>
      <c r="O19" s="47">
        <f>K19+M19+N19</f>
        <v>0</v>
      </c>
      <c r="P19">
        <f>O19*2%</f>
        <v>0</v>
      </c>
      <c r="Q19" s="47">
        <f>O19+P19</f>
        <v>0</v>
      </c>
      <c r="R19">
        <f>Q19/H19</f>
        <v>0</v>
      </c>
    </row>
    <row r="20" spans="1:18" ht="15" x14ac:dyDescent="0.25">
      <c r="A20" s="11" t="s">
        <v>30</v>
      </c>
      <c r="B20" s="11" t="s">
        <v>26</v>
      </c>
      <c r="C20" s="15" t="s">
        <v>31</v>
      </c>
      <c r="D20" s="13" t="s">
        <v>28</v>
      </c>
      <c r="E20" s="13">
        <v>3</v>
      </c>
      <c r="F20" s="17">
        <v>0</v>
      </c>
      <c r="G20" s="14">
        <v>1</v>
      </c>
      <c r="H20" s="14">
        <v>1</v>
      </c>
      <c r="I20" s="18">
        <f t="shared" ref="I20:I38" si="0">ROUND(F20-((F20*J20)/100),2)</f>
        <v>0</v>
      </c>
      <c r="J20" s="12">
        <v>42</v>
      </c>
      <c r="K20" s="12">
        <f>ROUND((H20 * I20 * (12)),2)</f>
        <v>0</v>
      </c>
      <c r="L20" s="12">
        <v>0</v>
      </c>
      <c r="M20" s="12">
        <v>0</v>
      </c>
      <c r="N20" s="12">
        <v>0</v>
      </c>
      <c r="O20" s="47">
        <f t="shared" ref="O20:O38" si="1">K20+M20+N20</f>
        <v>0</v>
      </c>
      <c r="P20">
        <f t="shared" ref="P20:P38" si="2">O20*2%</f>
        <v>0</v>
      </c>
      <c r="Q20" s="47">
        <f t="shared" ref="Q20:Q38" si="3">O20+P20</f>
        <v>0</v>
      </c>
      <c r="R20">
        <f t="shared" ref="R20:R38" si="4">Q20/H20</f>
        <v>0</v>
      </c>
    </row>
    <row r="21" spans="1:18" ht="15" x14ac:dyDescent="0.25">
      <c r="A21" s="11" t="s">
        <v>32</v>
      </c>
      <c r="B21" s="11" t="s">
        <v>26</v>
      </c>
      <c r="C21" s="15" t="s">
        <v>33</v>
      </c>
      <c r="D21" s="13" t="s">
        <v>28</v>
      </c>
      <c r="E21" s="13">
        <v>21</v>
      </c>
      <c r="F21" s="19">
        <v>2236.1</v>
      </c>
      <c r="G21" s="14">
        <v>1</v>
      </c>
      <c r="H21" s="14">
        <v>1</v>
      </c>
      <c r="I21" s="20">
        <f t="shared" si="0"/>
        <v>1296.94</v>
      </c>
      <c r="J21" s="12">
        <v>42</v>
      </c>
      <c r="K21" s="12">
        <f>ROUND((H21 * I21 * (12)),2)</f>
        <v>15563.28</v>
      </c>
      <c r="L21" s="12">
        <v>0</v>
      </c>
      <c r="M21" s="12">
        <v>0</v>
      </c>
      <c r="N21" s="12">
        <v>0</v>
      </c>
      <c r="O21" s="47">
        <f t="shared" si="1"/>
        <v>15563.28</v>
      </c>
      <c r="P21">
        <f t="shared" si="2"/>
        <v>311.26560000000001</v>
      </c>
      <c r="Q21" s="47">
        <f t="shared" si="3"/>
        <v>15874.545600000001</v>
      </c>
      <c r="R21">
        <f t="shared" si="4"/>
        <v>15874.545600000001</v>
      </c>
    </row>
    <row r="22" spans="1:18" ht="24" x14ac:dyDescent="0.25">
      <c r="A22" s="11" t="s">
        <v>34</v>
      </c>
      <c r="B22" s="11" t="s">
        <v>26</v>
      </c>
      <c r="C22" s="15" t="s">
        <v>35</v>
      </c>
      <c r="D22" s="13" t="s">
        <v>28</v>
      </c>
      <c r="E22" s="13" t="s">
        <v>29</v>
      </c>
      <c r="F22" s="21">
        <v>0</v>
      </c>
      <c r="G22" s="14">
        <v>1</v>
      </c>
      <c r="H22" s="14">
        <v>1</v>
      </c>
      <c r="I22" s="22">
        <f t="shared" si="0"/>
        <v>0</v>
      </c>
      <c r="J22" s="12">
        <v>42</v>
      </c>
      <c r="K22" s="12">
        <f>ROUND((H22 * I22 * (12)),2)</f>
        <v>0</v>
      </c>
      <c r="L22" s="12">
        <v>0</v>
      </c>
      <c r="M22" s="12">
        <v>0</v>
      </c>
      <c r="N22" s="12">
        <v>0</v>
      </c>
      <c r="O22" s="47">
        <f t="shared" si="1"/>
        <v>0</v>
      </c>
      <c r="P22">
        <f t="shared" si="2"/>
        <v>0</v>
      </c>
      <c r="Q22" s="47">
        <f t="shared" si="3"/>
        <v>0</v>
      </c>
      <c r="R22">
        <f t="shared" si="4"/>
        <v>0</v>
      </c>
    </row>
    <row r="23" spans="1:18" ht="24" x14ac:dyDescent="0.25">
      <c r="A23" s="16" t="s">
        <v>36</v>
      </c>
      <c r="B23" s="15" t="s">
        <v>26</v>
      </c>
      <c r="C23" s="15" t="s">
        <v>37</v>
      </c>
      <c r="D23" s="13" t="s">
        <v>28</v>
      </c>
      <c r="E23" s="13">
        <v>112</v>
      </c>
      <c r="F23" s="12">
        <v>1757802</v>
      </c>
      <c r="G23" s="14" t="s">
        <v>7</v>
      </c>
      <c r="H23" s="14">
        <v>1</v>
      </c>
      <c r="I23" s="12">
        <f t="shared" si="0"/>
        <v>439450.5</v>
      </c>
      <c r="J23" s="12">
        <v>75</v>
      </c>
      <c r="K23" s="12">
        <f t="shared" ref="K23:K38" si="5">ROUND((H23 * I23),2)</f>
        <v>439450.5</v>
      </c>
      <c r="L23" s="12">
        <v>18435.560000000001</v>
      </c>
      <c r="M23" s="12">
        <v>104484.75</v>
      </c>
      <c r="N23" s="12">
        <v>18435.560000000001</v>
      </c>
      <c r="O23" s="47">
        <f t="shared" si="1"/>
        <v>562370.81000000006</v>
      </c>
      <c r="P23">
        <f t="shared" si="2"/>
        <v>11247.416200000001</v>
      </c>
      <c r="Q23" s="47">
        <f t="shared" si="3"/>
        <v>573618.22620000003</v>
      </c>
      <c r="R23">
        <f t="shared" si="4"/>
        <v>573618.22620000003</v>
      </c>
    </row>
    <row r="24" spans="1:18" ht="24" x14ac:dyDescent="0.25">
      <c r="A24" s="11" t="s">
        <v>38</v>
      </c>
      <c r="B24" s="11" t="s">
        <v>26</v>
      </c>
      <c r="C24" s="15" t="s">
        <v>39</v>
      </c>
      <c r="D24" s="13">
        <v>12</v>
      </c>
      <c r="E24" s="13" t="s">
        <v>29</v>
      </c>
      <c r="F24" s="23">
        <v>165196.63</v>
      </c>
      <c r="G24" s="14" t="s">
        <v>7</v>
      </c>
      <c r="H24" s="14">
        <v>1</v>
      </c>
      <c r="I24" s="12">
        <f t="shared" si="0"/>
        <v>49558.99</v>
      </c>
      <c r="J24" s="12">
        <v>70</v>
      </c>
      <c r="K24" s="12">
        <f t="shared" si="5"/>
        <v>49558.99</v>
      </c>
      <c r="L24" s="12">
        <v>0</v>
      </c>
      <c r="M24" s="12">
        <v>0</v>
      </c>
      <c r="N24" s="12">
        <v>0</v>
      </c>
      <c r="O24" s="47">
        <f t="shared" si="1"/>
        <v>49558.99</v>
      </c>
      <c r="P24">
        <f t="shared" si="2"/>
        <v>991.1798</v>
      </c>
      <c r="Q24" s="47">
        <f t="shared" si="3"/>
        <v>50550.169799999996</v>
      </c>
      <c r="R24">
        <f t="shared" si="4"/>
        <v>50550.169799999996</v>
      </c>
    </row>
    <row r="25" spans="1:18" ht="15" x14ac:dyDescent="0.25">
      <c r="A25" s="11" t="s">
        <v>40</v>
      </c>
      <c r="B25" s="11" t="s">
        <v>26</v>
      </c>
      <c r="C25" s="15" t="s">
        <v>41</v>
      </c>
      <c r="D25" s="13" t="s">
        <v>28</v>
      </c>
      <c r="E25" s="13">
        <v>21</v>
      </c>
      <c r="F25" s="24">
        <v>0</v>
      </c>
      <c r="G25" s="14" t="s">
        <v>7</v>
      </c>
      <c r="H25" s="14">
        <v>2</v>
      </c>
      <c r="I25" s="12">
        <f t="shared" si="0"/>
        <v>0</v>
      </c>
      <c r="J25" s="12">
        <v>75</v>
      </c>
      <c r="K25" s="12">
        <f t="shared" si="5"/>
        <v>0</v>
      </c>
      <c r="L25" s="12">
        <v>0</v>
      </c>
      <c r="M25" s="12">
        <v>0</v>
      </c>
      <c r="N25" s="12">
        <v>0</v>
      </c>
      <c r="O25" s="47">
        <f t="shared" si="1"/>
        <v>0</v>
      </c>
      <c r="P25">
        <f t="shared" si="2"/>
        <v>0</v>
      </c>
      <c r="Q25" s="47">
        <f t="shared" si="3"/>
        <v>0</v>
      </c>
      <c r="R25">
        <f t="shared" si="4"/>
        <v>0</v>
      </c>
    </row>
    <row r="26" spans="1:18" ht="24" x14ac:dyDescent="0.25">
      <c r="A26" s="11" t="s">
        <v>42</v>
      </c>
      <c r="B26" s="11" t="s">
        <v>26</v>
      </c>
      <c r="C26" s="15" t="s">
        <v>43</v>
      </c>
      <c r="D26" s="13" t="s">
        <v>28</v>
      </c>
      <c r="E26" s="13">
        <v>21</v>
      </c>
      <c r="F26" s="25">
        <v>2810.32</v>
      </c>
      <c r="G26" s="14" t="s">
        <v>7</v>
      </c>
      <c r="H26" s="14">
        <v>2</v>
      </c>
      <c r="I26" s="12">
        <f t="shared" si="0"/>
        <v>702.58</v>
      </c>
      <c r="J26" s="12">
        <v>75</v>
      </c>
      <c r="K26" s="12">
        <f t="shared" si="5"/>
        <v>1405.16</v>
      </c>
      <c r="L26" s="12">
        <v>0</v>
      </c>
      <c r="M26" s="12">
        <v>0</v>
      </c>
      <c r="N26" s="12">
        <v>0</v>
      </c>
      <c r="O26" s="47">
        <f t="shared" si="1"/>
        <v>1405.16</v>
      </c>
      <c r="P26">
        <f t="shared" si="2"/>
        <v>28.103200000000001</v>
      </c>
      <c r="Q26" s="47">
        <f t="shared" si="3"/>
        <v>1433.2632000000001</v>
      </c>
      <c r="R26">
        <f t="shared" si="4"/>
        <v>716.63160000000005</v>
      </c>
    </row>
    <row r="27" spans="1:18" ht="24" x14ac:dyDescent="0.25">
      <c r="A27" s="11" t="s">
        <v>44</v>
      </c>
      <c r="B27" s="11" t="s">
        <v>26</v>
      </c>
      <c r="C27" s="15" t="s">
        <v>45</v>
      </c>
      <c r="D27" s="13" t="s">
        <v>28</v>
      </c>
      <c r="E27" s="13">
        <v>21</v>
      </c>
      <c r="F27" s="26">
        <v>41753.67</v>
      </c>
      <c r="G27" s="14" t="s">
        <v>7</v>
      </c>
      <c r="H27" s="14">
        <v>2</v>
      </c>
      <c r="I27" s="12">
        <f t="shared" si="0"/>
        <v>10438.42</v>
      </c>
      <c r="J27" s="12">
        <v>75</v>
      </c>
      <c r="K27" s="12">
        <f t="shared" si="5"/>
        <v>20876.84</v>
      </c>
      <c r="L27" s="12">
        <v>0</v>
      </c>
      <c r="M27" s="12">
        <v>0</v>
      </c>
      <c r="N27" s="12">
        <v>0</v>
      </c>
      <c r="O27" s="47">
        <f t="shared" si="1"/>
        <v>20876.84</v>
      </c>
      <c r="P27">
        <f t="shared" si="2"/>
        <v>417.53680000000003</v>
      </c>
      <c r="Q27" s="47">
        <f t="shared" si="3"/>
        <v>21294.376800000002</v>
      </c>
      <c r="R27">
        <f t="shared" si="4"/>
        <v>10647.188400000001</v>
      </c>
    </row>
    <row r="28" spans="1:18" ht="24" x14ac:dyDescent="0.25">
      <c r="A28" s="11" t="s">
        <v>46</v>
      </c>
      <c r="B28" s="11" t="s">
        <v>26</v>
      </c>
      <c r="C28" s="15" t="s">
        <v>47</v>
      </c>
      <c r="D28" s="13">
        <v>12</v>
      </c>
      <c r="E28" s="13" t="s">
        <v>29</v>
      </c>
      <c r="F28" s="27">
        <v>4794.3500000000004</v>
      </c>
      <c r="G28" s="14" t="s">
        <v>7</v>
      </c>
      <c r="H28" s="14">
        <v>2</v>
      </c>
      <c r="I28" s="12">
        <f t="shared" si="0"/>
        <v>1438.31</v>
      </c>
      <c r="J28" s="12">
        <v>70</v>
      </c>
      <c r="K28" s="12">
        <f t="shared" si="5"/>
        <v>2876.62</v>
      </c>
      <c r="L28" s="12">
        <v>0</v>
      </c>
      <c r="M28" s="12">
        <v>0</v>
      </c>
      <c r="N28" s="12">
        <v>0</v>
      </c>
      <c r="O28" s="47">
        <f t="shared" si="1"/>
        <v>2876.62</v>
      </c>
      <c r="P28">
        <f t="shared" si="2"/>
        <v>57.532399999999996</v>
      </c>
      <c r="Q28" s="47">
        <f t="shared" si="3"/>
        <v>2934.1523999999999</v>
      </c>
      <c r="R28">
        <f t="shared" si="4"/>
        <v>1467.0762</v>
      </c>
    </row>
    <row r="29" spans="1:18" ht="15" x14ac:dyDescent="0.25">
      <c r="A29" s="11" t="s">
        <v>48</v>
      </c>
      <c r="B29" s="11" t="s">
        <v>26</v>
      </c>
      <c r="C29" s="15" t="s">
        <v>49</v>
      </c>
      <c r="D29" s="13" t="s">
        <v>28</v>
      </c>
      <c r="E29" s="13">
        <v>21</v>
      </c>
      <c r="F29" s="28">
        <v>18641.57</v>
      </c>
      <c r="G29" s="14" t="s">
        <v>7</v>
      </c>
      <c r="H29" s="14">
        <v>1</v>
      </c>
      <c r="I29" s="12">
        <f t="shared" si="0"/>
        <v>4660.3900000000003</v>
      </c>
      <c r="J29" s="12">
        <v>75</v>
      </c>
      <c r="K29" s="12">
        <f t="shared" si="5"/>
        <v>4660.3900000000003</v>
      </c>
      <c r="L29" s="12">
        <v>0</v>
      </c>
      <c r="M29" s="12">
        <v>0</v>
      </c>
      <c r="N29" s="12">
        <v>0</v>
      </c>
      <c r="O29" s="47">
        <f t="shared" si="1"/>
        <v>4660.3900000000003</v>
      </c>
      <c r="P29">
        <f t="shared" si="2"/>
        <v>93.207800000000006</v>
      </c>
      <c r="Q29" s="47">
        <f t="shared" si="3"/>
        <v>4753.5978000000005</v>
      </c>
      <c r="R29">
        <f t="shared" si="4"/>
        <v>4753.5978000000005</v>
      </c>
    </row>
    <row r="30" spans="1:18" ht="15" x14ac:dyDescent="0.25">
      <c r="A30" s="11" t="s">
        <v>50</v>
      </c>
      <c r="B30" s="11" t="s">
        <v>26</v>
      </c>
      <c r="C30" s="15" t="s">
        <v>51</v>
      </c>
      <c r="D30" s="13" t="s">
        <v>28</v>
      </c>
      <c r="E30" s="13">
        <v>21</v>
      </c>
      <c r="F30" s="29">
        <v>5526.73</v>
      </c>
      <c r="G30" s="14" t="s">
        <v>7</v>
      </c>
      <c r="H30" s="14">
        <v>1</v>
      </c>
      <c r="I30" s="12">
        <f t="shared" si="0"/>
        <v>1381.68</v>
      </c>
      <c r="J30" s="12">
        <v>75</v>
      </c>
      <c r="K30" s="12">
        <f t="shared" si="5"/>
        <v>1381.68</v>
      </c>
      <c r="L30" s="12">
        <v>0</v>
      </c>
      <c r="M30" s="12">
        <v>0</v>
      </c>
      <c r="N30" s="12">
        <v>0</v>
      </c>
      <c r="O30" s="47">
        <f t="shared" si="1"/>
        <v>1381.68</v>
      </c>
      <c r="P30">
        <f t="shared" si="2"/>
        <v>27.633600000000001</v>
      </c>
      <c r="Q30" s="47">
        <f t="shared" si="3"/>
        <v>1409.3136</v>
      </c>
      <c r="R30">
        <f t="shared" si="4"/>
        <v>1409.3136</v>
      </c>
    </row>
    <row r="31" spans="1:18" ht="24" x14ac:dyDescent="0.25">
      <c r="A31" s="11" t="s">
        <v>52</v>
      </c>
      <c r="B31" s="11" t="s">
        <v>26</v>
      </c>
      <c r="C31" s="15" t="s">
        <v>53</v>
      </c>
      <c r="D31" s="13" t="s">
        <v>28</v>
      </c>
      <c r="E31" s="13">
        <v>21</v>
      </c>
      <c r="F31" s="30">
        <v>9273.83</v>
      </c>
      <c r="G31" s="14" t="s">
        <v>7</v>
      </c>
      <c r="H31" s="14">
        <v>1</v>
      </c>
      <c r="I31" s="12">
        <f t="shared" si="0"/>
        <v>2318.46</v>
      </c>
      <c r="J31" s="12">
        <v>75</v>
      </c>
      <c r="K31" s="12">
        <f t="shared" si="5"/>
        <v>2318.46</v>
      </c>
      <c r="L31" s="12">
        <v>0</v>
      </c>
      <c r="M31" s="12">
        <v>0</v>
      </c>
      <c r="N31" s="12">
        <v>0</v>
      </c>
      <c r="O31" s="47">
        <f t="shared" si="1"/>
        <v>2318.46</v>
      </c>
      <c r="P31">
        <f t="shared" si="2"/>
        <v>46.369199999999999</v>
      </c>
      <c r="Q31" s="47">
        <f t="shared" si="3"/>
        <v>2364.8292000000001</v>
      </c>
      <c r="R31">
        <f t="shared" si="4"/>
        <v>2364.8292000000001</v>
      </c>
    </row>
    <row r="32" spans="1:18" ht="15" x14ac:dyDescent="0.25">
      <c r="A32" s="11" t="s">
        <v>54</v>
      </c>
      <c r="B32" s="11" t="s">
        <v>26</v>
      </c>
      <c r="C32" s="15" t="s">
        <v>55</v>
      </c>
      <c r="D32" s="13" t="s">
        <v>28</v>
      </c>
      <c r="E32" s="13">
        <v>112</v>
      </c>
      <c r="F32" s="31">
        <v>0</v>
      </c>
      <c r="G32" s="14" t="s">
        <v>7</v>
      </c>
      <c r="H32" s="14">
        <v>1</v>
      </c>
      <c r="I32" s="12">
        <f t="shared" si="0"/>
        <v>0</v>
      </c>
      <c r="J32" s="12">
        <v>75</v>
      </c>
      <c r="K32" s="12">
        <f t="shared" si="5"/>
        <v>0</v>
      </c>
      <c r="L32" s="12">
        <v>0</v>
      </c>
      <c r="M32" s="12">
        <v>0</v>
      </c>
      <c r="N32" s="12">
        <v>0</v>
      </c>
      <c r="O32" s="47">
        <f t="shared" si="1"/>
        <v>0</v>
      </c>
      <c r="P32">
        <f t="shared" si="2"/>
        <v>0</v>
      </c>
      <c r="Q32" s="47">
        <f t="shared" si="3"/>
        <v>0</v>
      </c>
      <c r="R32">
        <f t="shared" si="4"/>
        <v>0</v>
      </c>
    </row>
    <row r="33" spans="1:18" ht="24" x14ac:dyDescent="0.25">
      <c r="A33" s="11" t="s">
        <v>56</v>
      </c>
      <c r="B33" s="11" t="s">
        <v>26</v>
      </c>
      <c r="C33" s="15" t="s">
        <v>57</v>
      </c>
      <c r="D33" s="13" t="s">
        <v>28</v>
      </c>
      <c r="E33" s="13">
        <v>84</v>
      </c>
      <c r="F33" s="32">
        <v>0</v>
      </c>
      <c r="G33" s="14" t="s">
        <v>7</v>
      </c>
      <c r="H33" s="14">
        <v>2</v>
      </c>
      <c r="I33" s="12">
        <f t="shared" si="0"/>
        <v>0</v>
      </c>
      <c r="J33" s="12">
        <v>75</v>
      </c>
      <c r="K33" s="12">
        <f t="shared" si="5"/>
        <v>0</v>
      </c>
      <c r="L33" s="12">
        <v>0</v>
      </c>
      <c r="M33" s="12">
        <v>0</v>
      </c>
      <c r="N33" s="12">
        <v>0</v>
      </c>
      <c r="O33" s="47">
        <f t="shared" si="1"/>
        <v>0</v>
      </c>
      <c r="P33">
        <f t="shared" si="2"/>
        <v>0</v>
      </c>
      <c r="Q33" s="47">
        <f t="shared" si="3"/>
        <v>0</v>
      </c>
      <c r="R33">
        <f t="shared" si="4"/>
        <v>0</v>
      </c>
    </row>
    <row r="34" spans="1:18" ht="24" x14ac:dyDescent="0.25">
      <c r="A34" s="11" t="s">
        <v>58</v>
      </c>
      <c r="B34" s="11" t="s">
        <v>26</v>
      </c>
      <c r="C34" s="15" t="s">
        <v>59</v>
      </c>
      <c r="D34" s="13" t="s">
        <v>28</v>
      </c>
      <c r="E34" s="13">
        <v>21</v>
      </c>
      <c r="F34" s="33">
        <v>0</v>
      </c>
      <c r="G34" s="14" t="s">
        <v>7</v>
      </c>
      <c r="H34" s="14">
        <v>1</v>
      </c>
      <c r="I34" s="12">
        <f t="shared" si="0"/>
        <v>0</v>
      </c>
      <c r="J34" s="12">
        <v>75</v>
      </c>
      <c r="K34" s="12">
        <f t="shared" si="5"/>
        <v>0</v>
      </c>
      <c r="L34" s="12">
        <v>0</v>
      </c>
      <c r="M34" s="12">
        <v>0</v>
      </c>
      <c r="N34" s="12">
        <v>0</v>
      </c>
      <c r="O34" s="47">
        <f t="shared" si="1"/>
        <v>0</v>
      </c>
      <c r="P34">
        <f t="shared" si="2"/>
        <v>0</v>
      </c>
      <c r="Q34" s="47">
        <f t="shared" si="3"/>
        <v>0</v>
      </c>
      <c r="R34">
        <f t="shared" si="4"/>
        <v>0</v>
      </c>
    </row>
    <row r="35" spans="1:18" ht="15" x14ac:dyDescent="0.25">
      <c r="A35" s="11" t="s">
        <v>60</v>
      </c>
      <c r="B35" s="11" t="s">
        <v>26</v>
      </c>
      <c r="C35" s="15" t="s">
        <v>61</v>
      </c>
      <c r="D35" s="13" t="s">
        <v>28</v>
      </c>
      <c r="E35" s="13">
        <v>21</v>
      </c>
      <c r="F35" s="34">
        <v>0</v>
      </c>
      <c r="G35" s="14" t="s">
        <v>7</v>
      </c>
      <c r="H35" s="14">
        <v>1</v>
      </c>
      <c r="I35" s="12">
        <f t="shared" si="0"/>
        <v>0</v>
      </c>
      <c r="J35" s="12">
        <v>75</v>
      </c>
      <c r="K35" s="12">
        <f t="shared" si="5"/>
        <v>0</v>
      </c>
      <c r="L35" s="12">
        <v>0</v>
      </c>
      <c r="M35" s="12">
        <v>0</v>
      </c>
      <c r="N35" s="12">
        <v>0</v>
      </c>
      <c r="O35" s="47">
        <f t="shared" si="1"/>
        <v>0</v>
      </c>
      <c r="P35">
        <f t="shared" si="2"/>
        <v>0</v>
      </c>
      <c r="Q35" s="47">
        <f t="shared" si="3"/>
        <v>0</v>
      </c>
      <c r="R35">
        <f t="shared" si="4"/>
        <v>0</v>
      </c>
    </row>
    <row r="36" spans="1:18" ht="15" x14ac:dyDescent="0.25">
      <c r="A36" s="11" t="s">
        <v>62</v>
      </c>
      <c r="B36" s="11" t="s">
        <v>26</v>
      </c>
      <c r="C36" s="15" t="s">
        <v>63</v>
      </c>
      <c r="D36" s="13" t="s">
        <v>28</v>
      </c>
      <c r="E36" s="13">
        <v>112</v>
      </c>
      <c r="F36" s="35">
        <v>0</v>
      </c>
      <c r="G36" s="14" t="s">
        <v>7</v>
      </c>
      <c r="H36" s="14">
        <v>1</v>
      </c>
      <c r="I36" s="12">
        <f t="shared" si="0"/>
        <v>0</v>
      </c>
      <c r="J36" s="12">
        <v>75</v>
      </c>
      <c r="K36" s="12">
        <f t="shared" si="5"/>
        <v>0</v>
      </c>
      <c r="L36" s="12">
        <v>0</v>
      </c>
      <c r="M36" s="12">
        <v>0</v>
      </c>
      <c r="N36" s="12">
        <v>0</v>
      </c>
      <c r="O36" s="47">
        <f t="shared" si="1"/>
        <v>0</v>
      </c>
      <c r="P36">
        <f t="shared" si="2"/>
        <v>0</v>
      </c>
      <c r="Q36" s="47">
        <f t="shared" si="3"/>
        <v>0</v>
      </c>
      <c r="R36">
        <f t="shared" si="4"/>
        <v>0</v>
      </c>
    </row>
    <row r="37" spans="1:18" ht="24" x14ac:dyDescent="0.25">
      <c r="A37" s="11" t="s">
        <v>64</v>
      </c>
      <c r="B37" s="11" t="s">
        <v>26</v>
      </c>
      <c r="C37" s="15" t="s">
        <v>65</v>
      </c>
      <c r="D37" s="13" t="s">
        <v>28</v>
      </c>
      <c r="E37" s="13">
        <v>21</v>
      </c>
      <c r="F37" s="36">
        <v>0</v>
      </c>
      <c r="G37" s="14" t="s">
        <v>7</v>
      </c>
      <c r="H37" s="14">
        <v>1</v>
      </c>
      <c r="I37" s="12">
        <f t="shared" si="0"/>
        <v>0</v>
      </c>
      <c r="J37" s="12">
        <v>75</v>
      </c>
      <c r="K37" s="12">
        <f t="shared" si="5"/>
        <v>0</v>
      </c>
      <c r="L37" s="12">
        <v>0</v>
      </c>
      <c r="M37" s="12">
        <v>0</v>
      </c>
      <c r="N37" s="12">
        <v>0</v>
      </c>
      <c r="O37" s="47">
        <f t="shared" si="1"/>
        <v>0</v>
      </c>
      <c r="P37">
        <f t="shared" si="2"/>
        <v>0</v>
      </c>
      <c r="Q37" s="47">
        <f t="shared" si="3"/>
        <v>0</v>
      </c>
      <c r="R37">
        <f t="shared" si="4"/>
        <v>0</v>
      </c>
    </row>
    <row r="38" spans="1:18" ht="15" x14ac:dyDescent="0.25">
      <c r="A38" s="11" t="s">
        <v>66</v>
      </c>
      <c r="B38" s="11" t="s">
        <v>26</v>
      </c>
      <c r="C38" s="15" t="s">
        <v>67</v>
      </c>
      <c r="D38" s="13" t="s">
        <v>28</v>
      </c>
      <c r="E38" s="13">
        <v>77</v>
      </c>
      <c r="F38" s="37">
        <v>2810.32</v>
      </c>
      <c r="G38" s="14" t="s">
        <v>7</v>
      </c>
      <c r="H38" s="14">
        <v>2</v>
      </c>
      <c r="I38" s="12">
        <f t="shared" si="0"/>
        <v>702.58</v>
      </c>
      <c r="J38" s="12">
        <v>75</v>
      </c>
      <c r="K38" s="12">
        <f t="shared" si="5"/>
        <v>1405.16</v>
      </c>
      <c r="L38" s="12">
        <v>0</v>
      </c>
      <c r="M38" s="12">
        <v>0</v>
      </c>
      <c r="N38" s="12">
        <v>0</v>
      </c>
      <c r="O38" s="47">
        <f t="shared" si="1"/>
        <v>1405.16</v>
      </c>
      <c r="P38">
        <f t="shared" si="2"/>
        <v>28.103200000000001</v>
      </c>
      <c r="Q38" s="47">
        <f t="shared" si="3"/>
        <v>1433.2632000000001</v>
      </c>
      <c r="R38">
        <f t="shared" si="4"/>
        <v>716.63160000000005</v>
      </c>
    </row>
    <row r="39" spans="1:18" ht="15" x14ac:dyDescent="0.25">
      <c r="A39" s="2" t="s">
        <v>7</v>
      </c>
      <c r="B39" s="2" t="s">
        <v>7</v>
      </c>
      <c r="C39" s="2" t="s">
        <v>7</v>
      </c>
      <c r="D39" s="2" t="s">
        <v>7</v>
      </c>
      <c r="E39" s="2" t="s">
        <v>7</v>
      </c>
      <c r="F39" s="2" t="s">
        <v>7</v>
      </c>
      <c r="G39" s="2" t="s">
        <v>7</v>
      </c>
      <c r="H39" s="2" t="s">
        <v>7</v>
      </c>
      <c r="I39" s="2" t="s">
        <v>7</v>
      </c>
      <c r="J39" s="2" t="s">
        <v>7</v>
      </c>
      <c r="K39" s="2" t="s">
        <v>7</v>
      </c>
      <c r="L39" s="2" t="s">
        <v>7</v>
      </c>
      <c r="M39" s="2" t="s">
        <v>7</v>
      </c>
      <c r="N39" s="2" t="s">
        <v>7</v>
      </c>
    </row>
    <row r="41" spans="1:18" ht="15" x14ac:dyDescent="0.25">
      <c r="A41" s="41" t="s">
        <v>72</v>
      </c>
      <c r="B41" s="41" t="s">
        <v>7</v>
      </c>
      <c r="C41" s="39"/>
      <c r="D41" s="39"/>
      <c r="L41" s="3" t="s">
        <v>68</v>
      </c>
      <c r="N41" s="6">
        <f>(K23+K25+K26+K27+K29+K30+K31+K32+K33+K34+K35+K36+K37+K38)</f>
        <v>471498.19</v>
      </c>
    </row>
    <row r="42" spans="1:18" ht="15" x14ac:dyDescent="0.25">
      <c r="A42" s="41" t="s">
        <v>73</v>
      </c>
      <c r="B42" s="41" t="s">
        <v>7</v>
      </c>
      <c r="C42" s="39"/>
      <c r="D42" s="39"/>
      <c r="L42" s="3" t="s">
        <v>69</v>
      </c>
      <c r="N42" s="6">
        <f>(K24+K28)</f>
        <v>52435.61</v>
      </c>
    </row>
    <row r="43" spans="1:18" ht="15" x14ac:dyDescent="0.25">
      <c r="L43" s="3" t="s">
        <v>70</v>
      </c>
      <c r="N43" s="6">
        <f>(K19+K20+K21+K22)</f>
        <v>15563.28</v>
      </c>
    </row>
    <row r="44" spans="1:18" ht="15" x14ac:dyDescent="0.25">
      <c r="L44" s="3" t="s">
        <v>71</v>
      </c>
      <c r="N44" s="5">
        <f>(N42+N41+N43)</f>
        <v>539497.07999999996</v>
      </c>
    </row>
    <row r="45" spans="1:18" ht="15" x14ac:dyDescent="0.25">
      <c r="A45" s="39" t="s">
        <v>74</v>
      </c>
      <c r="B45" s="39"/>
      <c r="C45" s="39"/>
      <c r="D45" s="39"/>
    </row>
    <row r="46" spans="1:18" ht="15" x14ac:dyDescent="0.25">
      <c r="A46" s="44" t="s">
        <v>7</v>
      </c>
      <c r="B46" s="39"/>
      <c r="C46" s="39"/>
      <c r="D46" s="39"/>
      <c r="E46" s="39"/>
      <c r="F46" s="39"/>
      <c r="G46" s="39"/>
      <c r="H46" s="39"/>
      <c r="I46" s="39"/>
      <c r="J46" s="39"/>
      <c r="L46" s="41" t="s">
        <v>75</v>
      </c>
      <c r="M46" s="39"/>
      <c r="N46" s="1" t="s">
        <v>7</v>
      </c>
    </row>
    <row r="47" spans="1:18" ht="21.95" customHeight="1" x14ac:dyDescent="0.25">
      <c r="A47" s="39"/>
      <c r="B47" s="39"/>
      <c r="C47" s="39"/>
      <c r="D47" s="39"/>
      <c r="E47" s="39"/>
      <c r="F47" s="39"/>
      <c r="G47" s="39"/>
      <c r="H47" s="39"/>
      <c r="I47" s="39"/>
      <c r="J47" s="39"/>
      <c r="N47" s="7" t="s">
        <v>1</v>
      </c>
    </row>
    <row r="48" spans="1:18" ht="15" x14ac:dyDescent="0.25">
      <c r="A48" s="2" t="s">
        <v>7</v>
      </c>
      <c r="B48" s="2" t="s">
        <v>7</v>
      </c>
      <c r="C48" s="2" t="s">
        <v>7</v>
      </c>
      <c r="D48" s="2" t="s">
        <v>7</v>
      </c>
      <c r="E48" s="2" t="s">
        <v>7</v>
      </c>
      <c r="F48" s="2" t="s">
        <v>7</v>
      </c>
      <c r="G48" s="2" t="s">
        <v>7</v>
      </c>
      <c r="H48" s="2" t="s">
        <v>7</v>
      </c>
      <c r="I48" s="2" t="s">
        <v>7</v>
      </c>
      <c r="J48" s="2" t="s">
        <v>7</v>
      </c>
      <c r="K48" s="2" t="s">
        <v>7</v>
      </c>
      <c r="L48" s="2" t="s">
        <v>7</v>
      </c>
      <c r="M48" s="2" t="s">
        <v>7</v>
      </c>
      <c r="N48" s="2" t="s">
        <v>7</v>
      </c>
    </row>
    <row r="49" spans="1:14" ht="15" x14ac:dyDescent="0.25">
      <c r="A49" s="45" t="s">
        <v>80</v>
      </c>
      <c r="B49" s="39"/>
      <c r="C49" s="39"/>
      <c r="D49" s="39"/>
      <c r="E49" s="39"/>
      <c r="F49" s="39"/>
      <c r="G49" s="39"/>
      <c r="H49" s="39"/>
      <c r="I49" s="39"/>
      <c r="J49" s="39"/>
      <c r="K49" s="39"/>
      <c r="L49" s="39"/>
      <c r="M49" s="39"/>
      <c r="N49" s="39"/>
    </row>
    <row r="50" spans="1:14" ht="12.75" customHeight="1" x14ac:dyDescent="0.25">
      <c r="A50" s="39"/>
      <c r="B50" s="39"/>
      <c r="C50" s="39"/>
      <c r="D50" s="39"/>
      <c r="E50" s="39"/>
      <c r="F50" s="39"/>
      <c r="G50" s="39"/>
      <c r="H50" s="39"/>
      <c r="I50" s="39"/>
      <c r="J50" s="39"/>
      <c r="K50" s="39"/>
      <c r="L50" s="39"/>
      <c r="M50" s="39"/>
      <c r="N50" s="39"/>
    </row>
    <row r="51" spans="1:14" ht="12.75" customHeight="1" x14ac:dyDescent="0.25">
      <c r="A51" s="39"/>
      <c r="B51" s="39"/>
      <c r="C51" s="39"/>
      <c r="D51" s="39"/>
      <c r="E51" s="39"/>
      <c r="F51" s="39"/>
      <c r="G51" s="39"/>
      <c r="H51" s="39"/>
      <c r="I51" s="39"/>
      <c r="J51" s="39"/>
      <c r="K51" s="39"/>
      <c r="L51" s="39"/>
      <c r="M51" s="39"/>
      <c r="N51" s="39"/>
    </row>
  </sheetData>
  <mergeCells count="22">
    <mergeCell ref="A42:D42"/>
    <mergeCell ref="A45:D45"/>
    <mergeCell ref="A46:J47"/>
    <mergeCell ref="L46:M46"/>
    <mergeCell ref="A49:N51"/>
    <mergeCell ref="M7:N7"/>
    <mergeCell ref="A11:N12"/>
    <mergeCell ref="A13:B13"/>
    <mergeCell ref="L17:N17"/>
    <mergeCell ref="A41:D41"/>
    <mergeCell ref="A7:C7"/>
    <mergeCell ref="A8:C8"/>
    <mergeCell ref="M8:N8"/>
    <mergeCell ref="A2:N2"/>
    <mergeCell ref="A3:C3"/>
    <mergeCell ref="A4:C4"/>
    <mergeCell ref="A5:C5"/>
    <mergeCell ref="A6:C6"/>
    <mergeCell ref="M3:N3"/>
    <mergeCell ref="M4:N4"/>
    <mergeCell ref="M5:N5"/>
    <mergeCell ref="M6:N6"/>
  </mergeCells>
  <printOptions horizontalCentered="1"/>
  <pageMargins left="0.7" right="0.7" top="0.75" bottom="0.75" header="0.3" footer="0.3"/>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Price Estimate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Mohammed Abrar</cp:lastModifiedBy>
  <dcterms:created xsi:type="dcterms:W3CDTF">2022-05-26T06:15:11Z</dcterms:created>
  <dcterms:modified xsi:type="dcterms:W3CDTF">2022-11-25T07:34:21Z</dcterms:modified>
</cp:coreProperties>
</file>