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CS\Downloads\"/>
    </mc:Choice>
  </mc:AlternateContent>
  <xr:revisionPtr revIDLastSave="0" documentId="8_{2C857663-9693-4439-A165-CFB80CA6F1A5}" xr6:coauthVersionLast="47" xr6:coauthVersionMax="47" xr10:uidLastSave="{00000000-0000-0000-0000-000000000000}"/>
  <bookViews>
    <workbookView xWindow="0" yWindow="0" windowWidth="20490" windowHeight="753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0" i="1" l="1"/>
  <c r="U20" i="1" s="1"/>
  <c r="V20" i="1" s="1"/>
  <c r="T21" i="1"/>
  <c r="U21" i="1" s="1"/>
  <c r="V21" i="1" s="1"/>
  <c r="T22" i="1"/>
  <c r="U22" i="1" s="1"/>
  <c r="V22" i="1" s="1"/>
  <c r="T23" i="1"/>
  <c r="U23" i="1" s="1"/>
  <c r="V23" i="1" s="1"/>
  <c r="T24" i="1"/>
  <c r="U24" i="1" s="1"/>
  <c r="V24" i="1" s="1"/>
  <c r="T25" i="1"/>
  <c r="U25" i="1" s="1"/>
  <c r="V25" i="1" s="1"/>
  <c r="T26" i="1"/>
  <c r="U26" i="1" s="1"/>
  <c r="V26" i="1" s="1"/>
  <c r="T27" i="1"/>
  <c r="U27" i="1" s="1"/>
  <c r="V27" i="1" s="1"/>
  <c r="T28" i="1"/>
  <c r="U28" i="1" s="1"/>
  <c r="V28" i="1" s="1"/>
  <c r="T29" i="1"/>
  <c r="U29" i="1" s="1"/>
  <c r="V29" i="1" s="1"/>
  <c r="T30" i="1"/>
  <c r="U30" i="1" s="1"/>
  <c r="V30" i="1" s="1"/>
  <c r="T31" i="1"/>
  <c r="U31" i="1" s="1"/>
  <c r="V31" i="1" s="1"/>
  <c r="T32" i="1"/>
  <c r="U32" i="1" s="1"/>
  <c r="V32" i="1" s="1"/>
  <c r="T33" i="1"/>
  <c r="U33" i="1" s="1"/>
  <c r="V33" i="1" s="1"/>
  <c r="T34" i="1"/>
  <c r="U34" i="1" s="1"/>
  <c r="V34" i="1" s="1"/>
  <c r="T35" i="1"/>
  <c r="U35" i="1" s="1"/>
  <c r="V35" i="1" s="1"/>
  <c r="T36" i="1"/>
  <c r="U36" i="1" s="1"/>
  <c r="V36" i="1" s="1"/>
  <c r="T37" i="1"/>
  <c r="U37" i="1" s="1"/>
  <c r="V37" i="1" s="1"/>
  <c r="T38" i="1"/>
  <c r="U38" i="1" s="1"/>
  <c r="V38" i="1" s="1"/>
  <c r="T39" i="1"/>
  <c r="U39" i="1" s="1"/>
  <c r="V39" i="1" s="1"/>
  <c r="T40" i="1"/>
  <c r="U40" i="1" s="1"/>
  <c r="V40" i="1" s="1"/>
  <c r="T19" i="1"/>
  <c r="U19" i="1" s="1"/>
  <c r="V19" i="1" s="1"/>
  <c r="S20" i="1"/>
  <c r="S21" i="1"/>
  <c r="S22" i="1"/>
  <c r="S23" i="1"/>
  <c r="S24" i="1"/>
  <c r="S25" i="1"/>
  <c r="S26" i="1"/>
  <c r="S27" i="1"/>
  <c r="S28" i="1"/>
  <c r="S29" i="1"/>
  <c r="S30" i="1"/>
  <c r="S31" i="1"/>
  <c r="S32" i="1"/>
  <c r="S33" i="1"/>
  <c r="S34" i="1"/>
  <c r="S35" i="1"/>
  <c r="S36" i="1"/>
  <c r="S37" i="1"/>
  <c r="S38" i="1"/>
  <c r="S39" i="1"/>
  <c r="S40" i="1"/>
  <c r="S19" i="1"/>
  <c r="R20" i="1"/>
  <c r="R21" i="1"/>
  <c r="R22" i="1"/>
  <c r="R23" i="1"/>
  <c r="R24" i="1"/>
  <c r="R25" i="1"/>
  <c r="R26" i="1"/>
  <c r="R27" i="1"/>
  <c r="R28" i="1"/>
  <c r="R29" i="1"/>
  <c r="R30" i="1"/>
  <c r="R31" i="1"/>
  <c r="R32" i="1"/>
  <c r="R33" i="1"/>
  <c r="R34" i="1"/>
  <c r="R35" i="1"/>
  <c r="R36" i="1"/>
  <c r="R37" i="1"/>
  <c r="R38" i="1"/>
  <c r="R39" i="1"/>
  <c r="R40" i="1"/>
  <c r="R19" i="1"/>
  <c r="P20" i="1"/>
  <c r="Q20" i="1" s="1"/>
  <c r="P21" i="1"/>
  <c r="Q21" i="1" s="1"/>
  <c r="P22" i="1"/>
  <c r="Q22" i="1" s="1"/>
  <c r="P23" i="1"/>
  <c r="Q23" i="1" s="1"/>
  <c r="P24" i="1"/>
  <c r="Q24" i="1" s="1"/>
  <c r="P25" i="1"/>
  <c r="Q25" i="1" s="1"/>
  <c r="P26" i="1"/>
  <c r="Q26" i="1" s="1"/>
  <c r="P27" i="1"/>
  <c r="Q27" i="1" s="1"/>
  <c r="P28" i="1"/>
  <c r="Q28" i="1" s="1"/>
  <c r="P29" i="1"/>
  <c r="Q29" i="1" s="1"/>
  <c r="P30" i="1"/>
  <c r="Q30" i="1" s="1"/>
  <c r="P31" i="1"/>
  <c r="Q31" i="1" s="1"/>
  <c r="P32" i="1"/>
  <c r="Q32" i="1" s="1"/>
  <c r="P33" i="1"/>
  <c r="Q33" i="1" s="1"/>
  <c r="P34" i="1"/>
  <c r="Q34" i="1" s="1"/>
  <c r="P35" i="1"/>
  <c r="Q35" i="1" s="1"/>
  <c r="P36" i="1"/>
  <c r="Q36" i="1" s="1"/>
  <c r="P37" i="1"/>
  <c r="Q37" i="1" s="1"/>
  <c r="P38" i="1"/>
  <c r="Q38" i="1" s="1"/>
  <c r="P39" i="1"/>
  <c r="Q39" i="1" s="1"/>
  <c r="P40" i="1"/>
  <c r="Q40" i="1" s="1"/>
  <c r="P19" i="1"/>
  <c r="Q19" i="1" s="1"/>
  <c r="O20" i="1"/>
  <c r="O21" i="1"/>
  <c r="O22" i="1"/>
  <c r="O23" i="1"/>
  <c r="O24" i="1"/>
  <c r="O25" i="1"/>
  <c r="O26" i="1"/>
  <c r="O27" i="1"/>
  <c r="O28" i="1"/>
  <c r="O29" i="1"/>
  <c r="O30" i="1"/>
  <c r="O31" i="1"/>
  <c r="O32" i="1"/>
  <c r="O33" i="1"/>
  <c r="O34" i="1"/>
  <c r="O35" i="1"/>
  <c r="O36" i="1"/>
  <c r="O37" i="1"/>
  <c r="O38" i="1"/>
  <c r="O39" i="1"/>
  <c r="O40" i="1"/>
  <c r="O19" i="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44" i="1" s="1"/>
  <c r="I19" i="1"/>
  <c r="K19" i="1" s="1"/>
  <c r="N43" i="1" l="1"/>
  <c r="N45" i="1"/>
  <c r="N46" i="1" l="1"/>
</calcChain>
</file>

<file path=xl/sharedStrings.xml><?xml version="1.0" encoding="utf-8"?>
<sst xmlns="http://schemas.openxmlformats.org/spreadsheetml/2006/main" count="206" uniqueCount="90">
  <si>
    <t>Price Estimate</t>
  </si>
  <si>
    <t>Meenakshi Narasimhamurthy</t>
  </si>
  <si>
    <t/>
  </si>
  <si>
    <t>CONNECTIVITY SOLUTIONS</t>
  </si>
  <si>
    <t>1877,1ST FLOOR,31ST CROSS,10TH MAINBANASHANKARI,0</t>
  </si>
  <si>
    <t>BANGALORE, KA-560070</t>
  </si>
  <si>
    <t>INDIA</t>
  </si>
  <si>
    <t>Ph no:+91 9148981604</t>
  </si>
  <si>
    <t>Price Estimate for planning and information purposes only and is not a binding offer from Cisco.</t>
  </si>
  <si>
    <r>
      <rPr>
        <b/>
        <sz val="9"/>
        <color indexed="8"/>
        <rFont val="Calibri"/>
        <family val="2"/>
      </rPr>
      <t>Date:</t>
    </r>
    <r>
      <rPr>
        <sz val="9"/>
        <color indexed="8"/>
        <rFont val="Calibri"/>
        <family val="2"/>
      </rPr>
      <t xml:space="preserve"> 18-Sep-2022</t>
    </r>
  </si>
  <si>
    <t>Estimate ID:</t>
  </si>
  <si>
    <t>CC138283221BF</t>
  </si>
  <si>
    <t>Deal ID:</t>
  </si>
  <si>
    <t>NA</t>
  </si>
  <si>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</si>
  <si>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</si>
  <si>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</si>
  <si>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</si>
  <si>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</si>
  <si>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</si>
  <si>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</si>
  <si>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</si>
  <si>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</si>
  <si>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</si>
  <si>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</si>
  <si>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</si>
  <si>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</si>
  <si>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</si>
  <si>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</si>
  <si>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Total with DNF</t>
  </si>
  <si>
    <t>Disti Margin @</t>
  </si>
  <si>
    <t>Total Income Price</t>
  </si>
  <si>
    <t>Unit Price</t>
  </si>
  <si>
    <t>C9300-48P-A</t>
  </si>
  <si>
    <t>-</t>
  </si>
  <si>
    <t>Catalyst 9300 48-port PoE+, Network Advantage</t>
  </si>
  <si>
    <t>---</t>
  </si>
  <si>
    <t>CON-SNT-C93004PA</t>
  </si>
  <si>
    <t>SNTC-8X5XNBD Catalyst 9300 48-port PoE+, Network Adva</t>
  </si>
  <si>
    <t>N/A</t>
  </si>
  <si>
    <t>C9300-NW-A-48</t>
  </si>
  <si>
    <t>Yes</t>
  </si>
  <si>
    <t>C9300 Network Advantage, 48-port license</t>
  </si>
  <si>
    <t>SC9300UK9-176</t>
  </si>
  <si>
    <t>Cisco Catalyst 9300 XE 17.6 UNIVERSAL UNIVERSAL</t>
  </si>
  <si>
    <t>PWR-C1-715WAC-P</t>
  </si>
  <si>
    <t>715W AC 80+ platinum Config 1 Power Supply</t>
  </si>
  <si>
    <t>C9300-SPS-NONE</t>
  </si>
  <si>
    <t>No Secondary Power Supply Selected</t>
  </si>
  <si>
    <t>CAB-TA-IN</t>
  </si>
  <si>
    <t>India AC Type A Power Cable</t>
  </si>
  <si>
    <t>C9300-SSD-NONE</t>
  </si>
  <si>
    <t>No SSD Card Selected</t>
  </si>
  <si>
    <t>STACK-T1-50CM</t>
  </si>
  <si>
    <t>50CM Type 1 Stacking Cable</t>
  </si>
  <si>
    <t>CAB-SPWR-30CM</t>
  </si>
  <si>
    <t>Catalyst Stack Power Cable 30 CM</t>
  </si>
  <si>
    <t>PWR-C1-BLANK</t>
  </si>
  <si>
    <t>Config 1 Power Supply Blank</t>
  </si>
  <si>
    <t>TE-C9K-SW</t>
  </si>
  <si>
    <t>TE agent for IOSXE on C9K</t>
  </si>
  <si>
    <t>C9300-DNA-A-48</t>
  </si>
  <si>
    <t>C9300 DNA Advantage, 48-Port Term Licenses</t>
  </si>
  <si>
    <t>C9300-DNA-A-48-5Y</t>
  </si>
  <si>
    <t>C9300 DNA Advantage, 48-Port, 5 Year Term License</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</si>
  <si>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</si>
  <si>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</si>
  <si>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</si>
  <si>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</si>
  <si>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</si>
  <si>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</si>
  <si>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</si>
  <si>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</si>
  <si>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TE-EMBEDDED-T</t>
  </si>
  <si>
    <t>Cisco ThousandEyes Enterprise Agent IBN Embedded</t>
  </si>
  <si>
    <t>TE-EMBEDDED-T-5Y</t>
  </si>
  <si>
    <t>ThousandEyes - Enterprise Agents</t>
  </si>
  <si>
    <t>C9300-NM-8X</t>
  </si>
  <si>
    <t>Catalyst 9300 8 x 10GE Network Module</t>
  </si>
  <si>
    <t>NETWORK-PNP-LIC</t>
  </si>
  <si>
    <t>Network Plug-n-Play Connect for zero-touch device deployment</t>
  </si>
  <si>
    <r>
      <rPr>
        <b/>
        <sz val="9"/>
        <color indexed="8"/>
        <rFont val="Calibri"/>
        <family val="2"/>
      </rPr>
      <t>Valid through:</t>
    </r>
    <r>
      <rPr>
        <sz val="9"/>
        <color indexed="8"/>
        <rFont val="Calibri"/>
        <family val="2"/>
      </rPr>
      <t xml:space="preserve">  </t>
    </r>
  </si>
  <si>
    <t>Product Total</t>
  </si>
  <si>
    <r>
      <rPr>
        <b/>
        <sz val="9"/>
        <color indexed="8"/>
        <rFont val="Calibri"/>
        <family val="2"/>
      </rPr>
      <t>FOB Point:</t>
    </r>
    <r>
      <rPr>
        <sz val="9"/>
        <color indexed="8"/>
        <rFont val="Calibri"/>
        <family val="2"/>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</si>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</sst>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8"/>
      <color indexed="8"/>
      <name val="Calibri"/>
      <family val="2"/>
    </font>
    <font>
      <sz val="7"/>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6">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diagonal/>
    </border>
  </borders>
  <cellStyleXfs count="1">
    <xf numFmtId="0" fontId="0" fillId="0" borderId="0"/>
  </cellStyleXfs>
  <cellXfs count="27">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4" fillId="0" borderId="0" xfId="0" applyFont="1" applyAlignment="1">
      <alignment horizontal="right"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right" vertical="center" wrapText="1"/>
    </xf>
    <xf numFmtId="0" fontId="3" fillId="2" borderId="5" xfId="0" applyFont="1" applyFill="1" applyBorder="1" applyAlignment="1">
      <alignment horizontal="right" vertical="center" wrapText="1"/>
    </xf>
    <xf numFmtId="0" fontId="3"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1" fontId="4" fillId="0" borderId="3" xfId="0" applyNumberFormat="1" applyFont="1" applyBorder="1" applyAlignment="1">
      <alignment horizontal="center" vertical="center" wrapText="1"/>
    </xf>
    <xf numFmtId="4" fontId="4" fillId="0" borderId="4" xfId="0" applyNumberFormat="1" applyFont="1" applyBorder="1" applyAlignment="1">
      <alignment horizontal="right" vertical="center" wrapText="1"/>
    </xf>
    <xf numFmtId="0" fontId="4" fillId="0" borderId="3" xfId="0" applyFont="1" applyBorder="1" applyAlignment="1">
      <alignment horizontal="left"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xf numFmtId="0" fontId="5" fillId="0" borderId="0" xfId="0" applyFont="1" applyAlignment="1">
      <alignment horizontal="left" vertical="top" wrapText="1"/>
    </xf>
    <xf numFmtId="0" fontId="3" fillId="0" borderId="0" xfId="0" applyFont="1" applyAlignment="1">
      <alignment horizontal="left" vertical="center"/>
    </xf>
    <xf numFmtId="0" fontId="6" fillId="0" borderId="0" xfId="0" applyFont="1" applyAlignment="1">
      <alignment horizontal="left" vertical="center" wrapText="1"/>
    </xf>
    <xf numFmtId="0" fontId="2" fillId="0" borderId="0" xfId="0" applyFont="1" applyAlignment="1">
      <alignment horizontal="center" vertical="center" wrapText="1"/>
    </xf>
    <xf numFmtId="0" fontId="4"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V53"/>
  <sheetViews>
    <sheetView showGridLines="0" tabSelected="1" topLeftCell="M35" workbookViewId="0">
      <selection activeCell="S19" sqref="S19:V40"/>
    </sheetView>
  </sheetViews>
  <sheetFormatPr defaultColWidth="14.85546875" defaultRowHeight="12.75" customHeight="1"/>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c r="A2" s="25" t="s">
        <v>0</v>
      </c>
      <c r="B2" s="26"/>
      <c r="C2" s="26"/>
      <c r="D2" s="26"/>
      <c r="E2" s="26"/>
      <c r="F2" s="26"/>
      <c r="G2" s="26"/>
      <c r="H2" s="26"/>
      <c r="I2" s="26"/>
      <c r="J2" s="26"/>
      <c r="K2" s="26"/>
      <c r="L2" s="26"/>
      <c r="M2" s="26"/>
      <c r="N2" s="26"/>
    </row>
    <row r="3" spans="1:14" ht="15">
      <c r="A3" s="24" t="s">
        <v>1</v>
      </c>
      <c r="B3" s="26"/>
      <c r="C3" s="26"/>
      <c r="M3" s="20" t="s">
        <v>2</v>
      </c>
      <c r="N3" s="26"/>
    </row>
    <row r="4" spans="1:14" ht="15">
      <c r="A4" s="24" t="s">
        <v>3</v>
      </c>
      <c r="B4" s="26"/>
      <c r="C4" s="26"/>
      <c r="M4" s="24" t="s">
        <v>2</v>
      </c>
      <c r="N4" s="26"/>
    </row>
    <row r="5" spans="1:14" ht="15">
      <c r="A5" s="24" t="s">
        <v>4</v>
      </c>
      <c r="B5" s="26"/>
      <c r="C5" s="26"/>
      <c r="M5" s="24" t="s">
        <v>2</v>
      </c>
      <c r="N5" s="26"/>
    </row>
    <row r="6" spans="1:14" ht="15">
      <c r="A6" s="24" t="s">
        <v>5</v>
      </c>
      <c r="B6" s="26"/>
      <c r="C6" s="26"/>
      <c r="M6" s="24" t="s">
        <v>6</v>
      </c>
      <c r="N6" s="26"/>
    </row>
    <row r="7" spans="1:14" ht="15">
      <c r="A7" s="24" t="s">
        <v>6</v>
      </c>
      <c r="B7" s="26"/>
      <c r="C7" s="26"/>
      <c r="M7" s="26"/>
      <c r="N7" s="26"/>
    </row>
    <row r="8" spans="1:14" ht="15">
      <c r="A8" s="24" t="s">
        <v>7</v>
      </c>
      <c r="B8" s="26"/>
      <c r="C8" s="26"/>
      <c r="M8" s="26"/>
      <c r="N8" s="26"/>
    </row>
    <row r="10" spans="1:14" ht="15">
      <c r="A10" s="2" t="s">
        <v>2</v>
      </c>
      <c r="B10" s="2" t="s">
        <v>2</v>
      </c>
      <c r="C10" s="2" t="s">
        <v>2</v>
      </c>
      <c r="D10" s="2" t="s">
        <v>2</v>
      </c>
      <c r="E10" s="2" t="s">
        <v>2</v>
      </c>
      <c r="F10" s="2" t="s">
        <v>2</v>
      </c>
      <c r="G10" s="2" t="s">
        <v>2</v>
      </c>
      <c r="H10" s="2" t="s">
        <v>2</v>
      </c>
      <c r="I10" s="2" t="s">
        <v>2</v>
      </c>
      <c r="J10" s="2" t="s">
        <v>2</v>
      </c>
      <c r="K10" s="2" t="s">
        <v>2</v>
      </c>
      <c r="L10" s="2" t="s">
        <v>2</v>
      </c>
      <c r="M10" s="2" t="s">
        <v>2</v>
      </c>
      <c r="N10" s="2" t="s">
        <v>2</v>
      </c>
    </row>
    <row r="11" spans="1:14" ht="15">
      <c r="A11" s="22" t="s">
        <v>8</v>
      </c>
      <c r="B11" s="26"/>
      <c r="C11" s="26"/>
      <c r="D11" s="26"/>
      <c r="E11" s="26"/>
      <c r="F11" s="26"/>
      <c r="G11" s="26"/>
      <c r="H11" s="26"/>
      <c r="I11" s="26"/>
      <c r="J11" s="26"/>
      <c r="K11" s="26"/>
      <c r="L11" s="26"/>
      <c r="M11" s="26"/>
      <c r="N11" s="26"/>
    </row>
    <row r="12" spans="1:14" ht="12.75" customHeight="1">
      <c r="A12" s="26"/>
      <c r="B12" s="26"/>
      <c r="C12" s="26"/>
      <c r="D12" s="26"/>
      <c r="E12" s="26"/>
      <c r="F12" s="26"/>
      <c r="G12" s="26"/>
      <c r="H12" s="26"/>
      <c r="I12" s="26"/>
      <c r="J12" s="26"/>
      <c r="K12" s="26"/>
      <c r="L12" s="26"/>
      <c r="M12" s="26"/>
      <c r="N12" s="26"/>
    </row>
    <row r="13" spans="1:14" ht="15">
      <c r="A13" s="20" t="s">
        <v>9</v>
      </c>
      <c r="B13" s="26"/>
      <c r="L13" s="3" t="s">
        <v>10</v>
      </c>
      <c r="N13" s="4" t="s">
        <v>11</v>
      </c>
    </row>
    <row r="14" spans="1:14" ht="15">
      <c r="L14" s="3" t="s">
        <v>12</v>
      </c>
      <c r="N14" s="4" t="s">
        <v>13</v>
      </c>
    </row>
    <row r="17" spans="1:22" ht="15">
      <c r="L17" s="23" t="s">
        <v>14</v>
      </c>
      <c r="M17" s="26"/>
      <c r="N17" s="26"/>
    </row>
    <row r="18" spans="1:22" ht="42" customHeight="1">
      <c r="A18" s="5" t="s">
        <v>15</v>
      </c>
      <c r="B18" s="5" t="s">
        <v>16</v>
      </c>
      <c r="C18" s="5" t="s">
        <v>17</v>
      </c>
      <c r="D18" s="6" t="s">
        <v>18</v>
      </c>
      <c r="E18" s="6" t="s">
        <v>19</v>
      </c>
      <c r="F18" s="7" t="s">
        <v>20</v>
      </c>
      <c r="G18" s="6" t="s">
        <v>21</v>
      </c>
      <c r="H18" s="6" t="s">
        <v>22</v>
      </c>
      <c r="I18" s="7" t="s">
        <v>23</v>
      </c>
      <c r="J18" s="7" t="s">
        <v>24</v>
      </c>
      <c r="K18" s="7" t="s">
        <v>25</v>
      </c>
      <c r="L18" s="7" t="s">
        <v>26</v>
      </c>
      <c r="M18" s="7" t="s">
        <v>27</v>
      </c>
      <c r="N18" s="7" t="s">
        <v>28</v>
      </c>
      <c r="O18" s="8" t="s">
        <v>29</v>
      </c>
      <c r="P18" s="8" t="s">
        <v>30</v>
      </c>
      <c r="Q18" s="8" t="s">
        <v>31</v>
      </c>
      <c r="R18" s="7" t="s">
        <v>32</v>
      </c>
      <c r="S18" s="7" t="s">
        <v>29</v>
      </c>
      <c r="T18" s="7" t="s">
        <v>30</v>
      </c>
      <c r="U18" s="7" t="s">
        <v>31</v>
      </c>
      <c r="V18" s="7" t="s">
        <v>32</v>
      </c>
    </row>
    <row r="19" spans="1:22" ht="25.5">
      <c r="A19" s="9" t="s">
        <v>33</v>
      </c>
      <c r="B19" s="10" t="s">
        <v>34</v>
      </c>
      <c r="C19" s="10" t="s">
        <v>35</v>
      </c>
      <c r="D19" s="11" t="s">
        <v>36</v>
      </c>
      <c r="E19" s="11">
        <v>203</v>
      </c>
      <c r="F19" s="12">
        <v>854784.47</v>
      </c>
      <c r="G19" s="13" t="s">
        <v>2</v>
      </c>
      <c r="H19" s="13">
        <v>1</v>
      </c>
      <c r="I19" s="12">
        <f t="shared" ref="I19:I40" si="0">ROUND(F19-((F19*J19)/100),2)</f>
        <v>427392.24</v>
      </c>
      <c r="J19" s="12">
        <v>50</v>
      </c>
      <c r="K19" s="12">
        <f t="shared" ref="K19:K40" si="1">ROUND((H19 * I19),2)</f>
        <v>427392.24</v>
      </c>
      <c r="L19" s="12">
        <v>21498.84</v>
      </c>
      <c r="M19" s="12">
        <v>82964.570000000007</v>
      </c>
      <c r="N19" s="14">
        <v>21498.84</v>
      </c>
      <c r="O19" s="12">
        <f>K19+M19+N19</f>
        <v>531855.65</v>
      </c>
      <c r="P19" s="14">
        <f>O19*2%</f>
        <v>10637.113000000001</v>
      </c>
      <c r="Q19" s="12">
        <f>O19+P19</f>
        <v>542492.76300000004</v>
      </c>
      <c r="R19" s="12">
        <f>Q19/H19</f>
        <v>542492.76300000004</v>
      </c>
      <c r="S19" s="14">
        <f>K19+M19+N19</f>
        <v>531855.65</v>
      </c>
      <c r="T19" s="12">
        <f>S19*1.5%</f>
        <v>7977.83475</v>
      </c>
      <c r="U19" s="12">
        <f>S19+T19</f>
        <v>539833.48475000006</v>
      </c>
      <c r="V19" s="14">
        <f>U19/H19</f>
        <v>539833.48475000006</v>
      </c>
    </row>
    <row r="20" spans="1:22" ht="25.5">
      <c r="A20" s="15" t="s">
        <v>37</v>
      </c>
      <c r="B20" s="15" t="s">
        <v>34</v>
      </c>
      <c r="C20" s="10" t="s">
        <v>38</v>
      </c>
      <c r="D20" s="11">
        <v>12</v>
      </c>
      <c r="E20" s="11" t="s">
        <v>39</v>
      </c>
      <c r="F20" s="12">
        <v>84630.7</v>
      </c>
      <c r="G20" s="13" t="s">
        <v>2</v>
      </c>
      <c r="H20" s="13">
        <v>1</v>
      </c>
      <c r="I20" s="12">
        <f t="shared" si="0"/>
        <v>46546.89</v>
      </c>
      <c r="J20" s="12">
        <v>45</v>
      </c>
      <c r="K20" s="12">
        <f t="shared" si="1"/>
        <v>46546.89</v>
      </c>
      <c r="L20" s="12">
        <v>0</v>
      </c>
      <c r="M20" s="12">
        <v>0</v>
      </c>
      <c r="N20" s="14">
        <v>0</v>
      </c>
      <c r="O20" s="12">
        <f t="shared" ref="O20:O40" si="2">K20+M20+N20</f>
        <v>46546.89</v>
      </c>
      <c r="P20" s="14">
        <f t="shared" ref="P20:P40" si="3">O20*2%</f>
        <v>930.93780000000004</v>
      </c>
      <c r="Q20" s="12">
        <f t="shared" ref="Q20:Q40" si="4">O20+P20</f>
        <v>47477.827799999999</v>
      </c>
      <c r="R20" s="12">
        <f t="shared" ref="R20:R40" si="5">Q20/H20</f>
        <v>47477.827799999999</v>
      </c>
      <c r="S20" s="14">
        <f t="shared" ref="S20:S40" si="6">K20+M20+N20</f>
        <v>46546.89</v>
      </c>
      <c r="T20" s="12">
        <f t="shared" ref="T20:T40" si="7">S20*1.5%</f>
        <v>698.20335</v>
      </c>
      <c r="U20" s="12">
        <f t="shared" ref="U20:U40" si="8">S20+T20</f>
        <v>47245.093350000003</v>
      </c>
      <c r="V20" s="14">
        <f t="shared" ref="V20:V40" si="9">U20/H20</f>
        <v>47245.093350000003</v>
      </c>
    </row>
    <row r="21" spans="1:22" ht="25.5">
      <c r="A21" s="15" t="s">
        <v>40</v>
      </c>
      <c r="B21" s="15" t="s">
        <v>41</v>
      </c>
      <c r="C21" s="10" t="s">
        <v>42</v>
      </c>
      <c r="D21" s="11" t="s">
        <v>36</v>
      </c>
      <c r="E21" s="11">
        <v>14</v>
      </c>
      <c r="F21" s="12">
        <v>0</v>
      </c>
      <c r="G21" s="13" t="s">
        <v>2</v>
      </c>
      <c r="H21" s="13">
        <v>1</v>
      </c>
      <c r="I21" s="12">
        <f t="shared" si="0"/>
        <v>0</v>
      </c>
      <c r="J21" s="12">
        <v>50</v>
      </c>
      <c r="K21" s="12">
        <f t="shared" si="1"/>
        <v>0</v>
      </c>
      <c r="L21" s="12">
        <v>0</v>
      </c>
      <c r="M21" s="12">
        <v>0</v>
      </c>
      <c r="N21" s="14">
        <v>0</v>
      </c>
      <c r="O21" s="12">
        <f t="shared" si="2"/>
        <v>0</v>
      </c>
      <c r="P21" s="14">
        <f t="shared" si="3"/>
        <v>0</v>
      </c>
      <c r="Q21" s="12">
        <f t="shared" si="4"/>
        <v>0</v>
      </c>
      <c r="R21" s="12">
        <f t="shared" si="5"/>
        <v>0</v>
      </c>
      <c r="S21" s="14">
        <f t="shared" si="6"/>
        <v>0</v>
      </c>
      <c r="T21" s="12">
        <f t="shared" si="7"/>
        <v>0</v>
      </c>
      <c r="U21" s="12">
        <f t="shared" si="8"/>
        <v>0</v>
      </c>
      <c r="V21" s="14">
        <f t="shared" si="9"/>
        <v>0</v>
      </c>
    </row>
    <row r="22" spans="1:22" ht="25.5">
      <c r="A22" s="15" t="s">
        <v>43</v>
      </c>
      <c r="B22" s="15" t="s">
        <v>34</v>
      </c>
      <c r="C22" s="10" t="s">
        <v>44</v>
      </c>
      <c r="D22" s="11" t="s">
        <v>36</v>
      </c>
      <c r="E22" s="11">
        <v>14</v>
      </c>
      <c r="F22" s="12">
        <v>0</v>
      </c>
      <c r="G22" s="13" t="s">
        <v>2</v>
      </c>
      <c r="H22" s="13">
        <v>1</v>
      </c>
      <c r="I22" s="12">
        <f t="shared" si="0"/>
        <v>0</v>
      </c>
      <c r="J22" s="12">
        <v>50</v>
      </c>
      <c r="K22" s="12">
        <f t="shared" si="1"/>
        <v>0</v>
      </c>
      <c r="L22" s="12">
        <v>0</v>
      </c>
      <c r="M22" s="12">
        <v>0</v>
      </c>
      <c r="N22" s="14">
        <v>0</v>
      </c>
      <c r="O22" s="12">
        <f t="shared" si="2"/>
        <v>0</v>
      </c>
      <c r="P22" s="14">
        <f t="shared" si="3"/>
        <v>0</v>
      </c>
      <c r="Q22" s="12">
        <f t="shared" si="4"/>
        <v>0</v>
      </c>
      <c r="R22" s="12">
        <f t="shared" si="5"/>
        <v>0</v>
      </c>
      <c r="S22" s="14">
        <f t="shared" si="6"/>
        <v>0</v>
      </c>
      <c r="T22" s="12">
        <f t="shared" si="7"/>
        <v>0</v>
      </c>
      <c r="U22" s="12">
        <f t="shared" si="8"/>
        <v>0</v>
      </c>
      <c r="V22" s="14">
        <f t="shared" si="9"/>
        <v>0</v>
      </c>
    </row>
    <row r="23" spans="1:22" ht="25.5">
      <c r="A23" s="15" t="s">
        <v>45</v>
      </c>
      <c r="B23" s="15" t="s">
        <v>34</v>
      </c>
      <c r="C23" s="10" t="s">
        <v>46</v>
      </c>
      <c r="D23" s="11" t="s">
        <v>36</v>
      </c>
      <c r="E23" s="11">
        <v>182</v>
      </c>
      <c r="F23" s="12">
        <v>0</v>
      </c>
      <c r="G23" s="13" t="s">
        <v>2</v>
      </c>
      <c r="H23" s="13">
        <v>1</v>
      </c>
      <c r="I23" s="12">
        <f t="shared" si="0"/>
        <v>0</v>
      </c>
      <c r="J23" s="12">
        <v>50</v>
      </c>
      <c r="K23" s="12">
        <f t="shared" si="1"/>
        <v>0</v>
      </c>
      <c r="L23" s="12">
        <v>0</v>
      </c>
      <c r="M23" s="12">
        <v>0</v>
      </c>
      <c r="N23" s="14">
        <v>0</v>
      </c>
      <c r="O23" s="12">
        <f t="shared" si="2"/>
        <v>0</v>
      </c>
      <c r="P23" s="14">
        <f t="shared" si="3"/>
        <v>0</v>
      </c>
      <c r="Q23" s="12">
        <f t="shared" si="4"/>
        <v>0</v>
      </c>
      <c r="R23" s="12">
        <f t="shared" si="5"/>
        <v>0</v>
      </c>
      <c r="S23" s="14">
        <f t="shared" si="6"/>
        <v>0</v>
      </c>
      <c r="T23" s="12">
        <f t="shared" si="7"/>
        <v>0</v>
      </c>
      <c r="U23" s="12">
        <f t="shared" si="8"/>
        <v>0</v>
      </c>
      <c r="V23" s="14">
        <f t="shared" si="9"/>
        <v>0</v>
      </c>
    </row>
    <row r="24" spans="1:22" ht="15">
      <c r="A24" s="15" t="s">
        <v>47</v>
      </c>
      <c r="B24" s="15" t="s">
        <v>34</v>
      </c>
      <c r="C24" s="10" t="s">
        <v>48</v>
      </c>
      <c r="D24" s="11" t="s">
        <v>36</v>
      </c>
      <c r="E24" s="11">
        <v>14</v>
      </c>
      <c r="F24" s="12">
        <v>0</v>
      </c>
      <c r="G24" s="13" t="s">
        <v>2</v>
      </c>
      <c r="H24" s="13">
        <v>1</v>
      </c>
      <c r="I24" s="12">
        <f t="shared" si="0"/>
        <v>0</v>
      </c>
      <c r="J24" s="12">
        <v>50</v>
      </c>
      <c r="K24" s="12">
        <f t="shared" si="1"/>
        <v>0</v>
      </c>
      <c r="L24" s="12">
        <v>0</v>
      </c>
      <c r="M24" s="12">
        <v>0</v>
      </c>
      <c r="N24" s="14">
        <v>0</v>
      </c>
      <c r="O24" s="12">
        <f t="shared" si="2"/>
        <v>0</v>
      </c>
      <c r="P24" s="14">
        <f t="shared" si="3"/>
        <v>0</v>
      </c>
      <c r="Q24" s="12">
        <f t="shared" si="4"/>
        <v>0</v>
      </c>
      <c r="R24" s="12">
        <f t="shared" si="5"/>
        <v>0</v>
      </c>
      <c r="S24" s="14">
        <f t="shared" si="6"/>
        <v>0</v>
      </c>
      <c r="T24" s="12">
        <f t="shared" si="7"/>
        <v>0</v>
      </c>
      <c r="U24" s="12">
        <f t="shared" si="8"/>
        <v>0</v>
      </c>
      <c r="V24" s="14">
        <f t="shared" si="9"/>
        <v>0</v>
      </c>
    </row>
    <row r="25" spans="1:22" ht="15">
      <c r="A25" s="15" t="s">
        <v>49</v>
      </c>
      <c r="B25" s="15" t="s">
        <v>34</v>
      </c>
      <c r="C25" s="10" t="s">
        <v>50</v>
      </c>
      <c r="D25" s="11" t="s">
        <v>36</v>
      </c>
      <c r="E25" s="11">
        <v>14</v>
      </c>
      <c r="F25" s="12">
        <v>0</v>
      </c>
      <c r="G25" s="13" t="s">
        <v>2</v>
      </c>
      <c r="H25" s="13">
        <v>1</v>
      </c>
      <c r="I25" s="12">
        <f t="shared" si="0"/>
        <v>0</v>
      </c>
      <c r="J25" s="12">
        <v>50</v>
      </c>
      <c r="K25" s="12">
        <f t="shared" si="1"/>
        <v>0</v>
      </c>
      <c r="L25" s="12">
        <v>0</v>
      </c>
      <c r="M25" s="12">
        <v>0</v>
      </c>
      <c r="N25" s="14">
        <v>0</v>
      </c>
      <c r="O25" s="12">
        <f t="shared" si="2"/>
        <v>0</v>
      </c>
      <c r="P25" s="14">
        <f t="shared" si="3"/>
        <v>0</v>
      </c>
      <c r="Q25" s="12">
        <f t="shared" si="4"/>
        <v>0</v>
      </c>
      <c r="R25" s="12">
        <f t="shared" si="5"/>
        <v>0</v>
      </c>
      <c r="S25" s="14">
        <f t="shared" si="6"/>
        <v>0</v>
      </c>
      <c r="T25" s="12">
        <f t="shared" si="7"/>
        <v>0</v>
      </c>
      <c r="U25" s="12">
        <f t="shared" si="8"/>
        <v>0</v>
      </c>
      <c r="V25" s="14">
        <f t="shared" si="9"/>
        <v>0</v>
      </c>
    </row>
    <row r="26" spans="1:22" ht="15">
      <c r="A26" s="15" t="s">
        <v>51</v>
      </c>
      <c r="B26" s="15" t="s">
        <v>34</v>
      </c>
      <c r="C26" s="10" t="s">
        <v>52</v>
      </c>
      <c r="D26" s="11" t="s">
        <v>36</v>
      </c>
      <c r="E26" s="11">
        <v>14</v>
      </c>
      <c r="F26" s="12">
        <v>0</v>
      </c>
      <c r="G26" s="13" t="s">
        <v>2</v>
      </c>
      <c r="H26" s="13">
        <v>1</v>
      </c>
      <c r="I26" s="12">
        <f t="shared" si="0"/>
        <v>0</v>
      </c>
      <c r="J26" s="12">
        <v>50</v>
      </c>
      <c r="K26" s="12">
        <f t="shared" si="1"/>
        <v>0</v>
      </c>
      <c r="L26" s="12">
        <v>0</v>
      </c>
      <c r="M26" s="12">
        <v>0</v>
      </c>
      <c r="N26" s="14">
        <v>0</v>
      </c>
      <c r="O26" s="12">
        <f t="shared" si="2"/>
        <v>0</v>
      </c>
      <c r="P26" s="14">
        <f t="shared" si="3"/>
        <v>0</v>
      </c>
      <c r="Q26" s="12">
        <f t="shared" si="4"/>
        <v>0</v>
      </c>
      <c r="R26" s="12">
        <f t="shared" si="5"/>
        <v>0</v>
      </c>
      <c r="S26" s="14">
        <f t="shared" si="6"/>
        <v>0</v>
      </c>
      <c r="T26" s="12">
        <f t="shared" si="7"/>
        <v>0</v>
      </c>
      <c r="U26" s="12">
        <f t="shared" si="8"/>
        <v>0</v>
      </c>
      <c r="V26" s="14">
        <f t="shared" si="9"/>
        <v>0</v>
      </c>
    </row>
    <row r="27" spans="1:22" ht="15">
      <c r="A27" s="15" t="s">
        <v>53</v>
      </c>
      <c r="B27" s="15" t="s">
        <v>34</v>
      </c>
      <c r="C27" s="10" t="s">
        <v>54</v>
      </c>
      <c r="D27" s="11" t="s">
        <v>36</v>
      </c>
      <c r="E27" s="11">
        <v>14</v>
      </c>
      <c r="F27" s="12">
        <v>8921.66</v>
      </c>
      <c r="G27" s="13" t="s">
        <v>2</v>
      </c>
      <c r="H27" s="13">
        <v>1</v>
      </c>
      <c r="I27" s="12">
        <f t="shared" si="0"/>
        <v>4460.83</v>
      </c>
      <c r="J27" s="12">
        <v>50</v>
      </c>
      <c r="K27" s="12">
        <f t="shared" si="1"/>
        <v>4460.83</v>
      </c>
      <c r="L27" s="12">
        <v>0</v>
      </c>
      <c r="M27" s="12">
        <v>0</v>
      </c>
      <c r="N27" s="14">
        <v>0</v>
      </c>
      <c r="O27" s="12">
        <f t="shared" si="2"/>
        <v>4460.83</v>
      </c>
      <c r="P27" s="14">
        <f t="shared" si="3"/>
        <v>89.2166</v>
      </c>
      <c r="Q27" s="12">
        <f t="shared" si="4"/>
        <v>4550.0465999999997</v>
      </c>
      <c r="R27" s="12">
        <f t="shared" si="5"/>
        <v>4550.0465999999997</v>
      </c>
      <c r="S27" s="14">
        <f t="shared" si="6"/>
        <v>4460.83</v>
      </c>
      <c r="T27" s="12">
        <f t="shared" si="7"/>
        <v>66.912449999999993</v>
      </c>
      <c r="U27" s="12">
        <f t="shared" si="8"/>
        <v>4527.7424499999997</v>
      </c>
      <c r="V27" s="14">
        <f t="shared" si="9"/>
        <v>4527.7424499999997</v>
      </c>
    </row>
    <row r="28" spans="1:22" ht="15">
      <c r="A28" s="15" t="s">
        <v>55</v>
      </c>
      <c r="B28" s="15" t="s">
        <v>34</v>
      </c>
      <c r="C28" s="10" t="s">
        <v>56</v>
      </c>
      <c r="D28" s="11" t="s">
        <v>36</v>
      </c>
      <c r="E28" s="11">
        <v>14</v>
      </c>
      <c r="F28" s="12">
        <v>8475.9599999999991</v>
      </c>
      <c r="G28" s="13" t="s">
        <v>2</v>
      </c>
      <c r="H28" s="13">
        <v>1</v>
      </c>
      <c r="I28" s="12">
        <f t="shared" si="0"/>
        <v>4237.9799999999996</v>
      </c>
      <c r="J28" s="12">
        <v>50</v>
      </c>
      <c r="K28" s="12">
        <f t="shared" si="1"/>
        <v>4237.9799999999996</v>
      </c>
      <c r="L28" s="12">
        <v>0</v>
      </c>
      <c r="M28" s="12">
        <v>0</v>
      </c>
      <c r="N28" s="14">
        <v>0</v>
      </c>
      <c r="O28" s="12">
        <f t="shared" si="2"/>
        <v>4237.9799999999996</v>
      </c>
      <c r="P28" s="14">
        <f t="shared" si="3"/>
        <v>84.759599999999992</v>
      </c>
      <c r="Q28" s="12">
        <f t="shared" si="4"/>
        <v>4322.7395999999999</v>
      </c>
      <c r="R28" s="12">
        <f t="shared" si="5"/>
        <v>4322.7395999999999</v>
      </c>
      <c r="S28" s="14">
        <f t="shared" si="6"/>
        <v>4237.9799999999996</v>
      </c>
      <c r="T28" s="12">
        <f t="shared" si="7"/>
        <v>63.56969999999999</v>
      </c>
      <c r="U28" s="12">
        <f t="shared" si="8"/>
        <v>4301.5496999999996</v>
      </c>
      <c r="V28" s="14">
        <f t="shared" si="9"/>
        <v>4301.5496999999996</v>
      </c>
    </row>
    <row r="29" spans="1:22" ht="15">
      <c r="A29" s="15" t="s">
        <v>57</v>
      </c>
      <c r="B29" s="15" t="s">
        <v>34</v>
      </c>
      <c r="C29" s="10" t="s">
        <v>58</v>
      </c>
      <c r="D29" s="11" t="s">
        <v>36</v>
      </c>
      <c r="E29" s="11">
        <v>14</v>
      </c>
      <c r="F29" s="12">
        <v>0</v>
      </c>
      <c r="G29" s="13" t="s">
        <v>2</v>
      </c>
      <c r="H29" s="13">
        <v>1</v>
      </c>
      <c r="I29" s="12">
        <f t="shared" si="0"/>
        <v>0</v>
      </c>
      <c r="J29" s="12">
        <v>50</v>
      </c>
      <c r="K29" s="12">
        <f t="shared" si="1"/>
        <v>0</v>
      </c>
      <c r="L29" s="12">
        <v>0</v>
      </c>
      <c r="M29" s="12">
        <v>0</v>
      </c>
      <c r="N29" s="14">
        <v>0</v>
      </c>
      <c r="O29" s="12">
        <f t="shared" si="2"/>
        <v>0</v>
      </c>
      <c r="P29" s="14">
        <f t="shared" si="3"/>
        <v>0</v>
      </c>
      <c r="Q29" s="12">
        <f t="shared" si="4"/>
        <v>0</v>
      </c>
      <c r="R29" s="12">
        <f t="shared" si="5"/>
        <v>0</v>
      </c>
      <c r="S29" s="14">
        <f t="shared" si="6"/>
        <v>0</v>
      </c>
      <c r="T29" s="12">
        <f t="shared" si="7"/>
        <v>0</v>
      </c>
      <c r="U29" s="12">
        <f t="shared" si="8"/>
        <v>0</v>
      </c>
      <c r="V29" s="14">
        <f t="shared" si="9"/>
        <v>0</v>
      </c>
    </row>
    <row r="30" spans="1:22" ht="15">
      <c r="A30" s="15" t="s">
        <v>59</v>
      </c>
      <c r="B30" s="15" t="s">
        <v>34</v>
      </c>
      <c r="C30" s="10" t="s">
        <v>60</v>
      </c>
      <c r="D30" s="11" t="s">
        <v>36</v>
      </c>
      <c r="E30" s="11">
        <v>21</v>
      </c>
      <c r="F30" s="12">
        <v>0</v>
      </c>
      <c r="G30" s="13" t="s">
        <v>2</v>
      </c>
      <c r="H30" s="13">
        <v>1</v>
      </c>
      <c r="I30" s="12">
        <f t="shared" si="0"/>
        <v>0</v>
      </c>
      <c r="J30" s="12">
        <v>50</v>
      </c>
      <c r="K30" s="12">
        <f t="shared" si="1"/>
        <v>0</v>
      </c>
      <c r="L30" s="12">
        <v>0</v>
      </c>
      <c r="M30" s="12">
        <v>0</v>
      </c>
      <c r="N30" s="14">
        <v>0</v>
      </c>
      <c r="O30" s="12">
        <f t="shared" si="2"/>
        <v>0</v>
      </c>
      <c r="P30" s="14">
        <f t="shared" si="3"/>
        <v>0</v>
      </c>
      <c r="Q30" s="12">
        <f t="shared" si="4"/>
        <v>0</v>
      </c>
      <c r="R30" s="12">
        <f t="shared" si="5"/>
        <v>0</v>
      </c>
      <c r="S30" s="14">
        <f t="shared" si="6"/>
        <v>0</v>
      </c>
      <c r="T30" s="12">
        <f t="shared" si="7"/>
        <v>0</v>
      </c>
      <c r="U30" s="12">
        <f t="shared" si="8"/>
        <v>0</v>
      </c>
      <c r="V30" s="14">
        <f t="shared" si="9"/>
        <v>0</v>
      </c>
    </row>
    <row r="31" spans="1:22" ht="25.5">
      <c r="A31" s="15" t="s">
        <v>61</v>
      </c>
      <c r="B31" s="15" t="s">
        <v>41</v>
      </c>
      <c r="C31" s="10" t="s">
        <v>62</v>
      </c>
      <c r="D31" s="11" t="s">
        <v>36</v>
      </c>
      <c r="E31" s="11">
        <v>14</v>
      </c>
      <c r="F31" s="12">
        <v>0</v>
      </c>
      <c r="G31" s="13" t="s">
        <v>2</v>
      </c>
      <c r="H31" s="13">
        <v>1</v>
      </c>
      <c r="I31" s="12">
        <f t="shared" si="0"/>
        <v>0</v>
      </c>
      <c r="J31" s="12">
        <v>50</v>
      </c>
      <c r="K31" s="12">
        <f t="shared" si="1"/>
        <v>0</v>
      </c>
      <c r="L31" s="12">
        <v>0</v>
      </c>
      <c r="M31" s="12">
        <v>0</v>
      </c>
      <c r="N31" s="14">
        <v>0</v>
      </c>
      <c r="O31" s="12">
        <f t="shared" si="2"/>
        <v>0</v>
      </c>
      <c r="P31" s="14">
        <f t="shared" si="3"/>
        <v>0</v>
      </c>
      <c r="Q31" s="12">
        <f t="shared" si="4"/>
        <v>0</v>
      </c>
      <c r="R31" s="12">
        <f t="shared" si="5"/>
        <v>0</v>
      </c>
      <c r="S31" s="14">
        <f t="shared" si="6"/>
        <v>0</v>
      </c>
      <c r="T31" s="12">
        <f t="shared" si="7"/>
        <v>0</v>
      </c>
      <c r="U31" s="12">
        <f t="shared" si="8"/>
        <v>0</v>
      </c>
      <c r="V31" s="14">
        <f t="shared" si="9"/>
        <v>0</v>
      </c>
    </row>
    <row r="32" spans="1:22" ht="25.5">
      <c r="A32" s="15" t="s">
        <v>63</v>
      </c>
      <c r="B32" s="15" t="s">
        <v>34</v>
      </c>
      <c r="C32" s="10" t="s">
        <v>64</v>
      </c>
      <c r="D32" s="11">
        <v>60</v>
      </c>
      <c r="E32" s="11" t="s">
        <v>39</v>
      </c>
      <c r="F32" s="12">
        <v>560280.25</v>
      </c>
      <c r="G32" s="13" t="s">
        <v>2</v>
      </c>
      <c r="H32" s="13">
        <v>1</v>
      </c>
      <c r="I32" s="12">
        <f t="shared" si="0"/>
        <v>280140.13</v>
      </c>
      <c r="J32" s="12">
        <v>50</v>
      </c>
      <c r="K32" s="12">
        <f t="shared" si="1"/>
        <v>280140.13</v>
      </c>
      <c r="L32" s="12">
        <v>0</v>
      </c>
      <c r="M32" s="12">
        <v>0</v>
      </c>
      <c r="N32" s="14">
        <v>0</v>
      </c>
      <c r="O32" s="12">
        <f t="shared" si="2"/>
        <v>280140.13</v>
      </c>
      <c r="P32" s="14">
        <f t="shared" si="3"/>
        <v>5602.8026</v>
      </c>
      <c r="Q32" s="12">
        <f t="shared" si="4"/>
        <v>285742.9326</v>
      </c>
      <c r="R32" s="12">
        <f t="shared" si="5"/>
        <v>285742.9326</v>
      </c>
      <c r="S32" s="14">
        <f t="shared" si="6"/>
        <v>280140.13</v>
      </c>
      <c r="T32" s="12">
        <f t="shared" si="7"/>
        <v>4202.1019500000002</v>
      </c>
      <c r="U32" s="12">
        <f t="shared" si="8"/>
        <v>284342.23194999999</v>
      </c>
      <c r="V32" s="14">
        <f t="shared" si="9"/>
        <v>284342.23194999999</v>
      </c>
    </row>
    <row r="33" spans="1:22" ht="25.5">
      <c r="A33" s="15" t="s">
        <v>65</v>
      </c>
      <c r="B33" s="15" t="s">
        <v>41</v>
      </c>
      <c r="C33" s="10" t="s">
        <v>66</v>
      </c>
      <c r="D33" s="11" t="s">
        <v>36</v>
      </c>
      <c r="E33" s="11">
        <v>14</v>
      </c>
      <c r="F33" s="12">
        <v>0</v>
      </c>
      <c r="G33" s="13" t="s">
        <v>2</v>
      </c>
      <c r="H33" s="13">
        <v>1</v>
      </c>
      <c r="I33" s="12">
        <f t="shared" si="0"/>
        <v>0</v>
      </c>
      <c r="J33" s="12">
        <v>50</v>
      </c>
      <c r="K33" s="12">
        <f t="shared" si="1"/>
        <v>0</v>
      </c>
      <c r="L33" s="12">
        <v>0</v>
      </c>
      <c r="M33" s="12">
        <v>0</v>
      </c>
      <c r="N33" s="14">
        <v>0</v>
      </c>
      <c r="O33" s="12">
        <f t="shared" si="2"/>
        <v>0</v>
      </c>
      <c r="P33" s="14">
        <f t="shared" si="3"/>
        <v>0</v>
      </c>
      <c r="Q33" s="12">
        <f t="shared" si="4"/>
        <v>0</v>
      </c>
      <c r="R33" s="12">
        <f t="shared" si="5"/>
        <v>0</v>
      </c>
      <c r="S33" s="14">
        <f t="shared" si="6"/>
        <v>0</v>
      </c>
      <c r="T33" s="12">
        <f t="shared" si="7"/>
        <v>0</v>
      </c>
      <c r="U33" s="12">
        <f t="shared" si="8"/>
        <v>0</v>
      </c>
      <c r="V33" s="14">
        <f t="shared" si="9"/>
        <v>0</v>
      </c>
    </row>
    <row r="34" spans="1:22" ht="25.5">
      <c r="A34" s="15" t="s">
        <v>67</v>
      </c>
      <c r="B34" s="15" t="s">
        <v>34</v>
      </c>
      <c r="C34" s="10" t="s">
        <v>68</v>
      </c>
      <c r="D34" s="11">
        <v>60</v>
      </c>
      <c r="E34" s="11" t="s">
        <v>39</v>
      </c>
      <c r="F34" s="12">
        <v>0</v>
      </c>
      <c r="G34" s="13" t="s">
        <v>2</v>
      </c>
      <c r="H34" s="13">
        <v>1</v>
      </c>
      <c r="I34" s="12">
        <f t="shared" si="0"/>
        <v>0</v>
      </c>
      <c r="J34" s="12">
        <v>50</v>
      </c>
      <c r="K34" s="12">
        <f t="shared" si="1"/>
        <v>0</v>
      </c>
      <c r="L34" s="12">
        <v>0</v>
      </c>
      <c r="M34" s="12">
        <v>0</v>
      </c>
      <c r="N34" s="14">
        <v>0</v>
      </c>
      <c r="O34" s="12">
        <f t="shared" si="2"/>
        <v>0</v>
      </c>
      <c r="P34" s="14">
        <f t="shared" si="3"/>
        <v>0</v>
      </c>
      <c r="Q34" s="12">
        <f t="shared" si="4"/>
        <v>0</v>
      </c>
      <c r="R34" s="12">
        <f t="shared" si="5"/>
        <v>0</v>
      </c>
      <c r="S34" s="14">
        <f t="shared" si="6"/>
        <v>0</v>
      </c>
      <c r="T34" s="12">
        <f t="shared" si="7"/>
        <v>0</v>
      </c>
      <c r="U34" s="12">
        <f t="shared" si="8"/>
        <v>0</v>
      </c>
      <c r="V34" s="14">
        <f t="shared" si="9"/>
        <v>0</v>
      </c>
    </row>
    <row r="35" spans="1:22" ht="25.5">
      <c r="A35" s="15" t="s">
        <v>69</v>
      </c>
      <c r="B35" s="15" t="s">
        <v>41</v>
      </c>
      <c r="C35" s="10" t="s">
        <v>70</v>
      </c>
      <c r="D35" s="11" t="s">
        <v>36</v>
      </c>
      <c r="E35" s="11">
        <v>21</v>
      </c>
      <c r="F35" s="12">
        <v>0</v>
      </c>
      <c r="G35" s="13" t="s">
        <v>2</v>
      </c>
      <c r="H35" s="13">
        <v>1</v>
      </c>
      <c r="I35" s="12">
        <f t="shared" si="0"/>
        <v>0</v>
      </c>
      <c r="J35" s="12">
        <v>50</v>
      </c>
      <c r="K35" s="12">
        <f t="shared" si="1"/>
        <v>0</v>
      </c>
      <c r="L35" s="12">
        <v>0</v>
      </c>
      <c r="M35" s="12">
        <v>0</v>
      </c>
      <c r="N35" s="14">
        <v>0</v>
      </c>
      <c r="O35" s="12">
        <f t="shared" si="2"/>
        <v>0</v>
      </c>
      <c r="P35" s="14">
        <f t="shared" si="3"/>
        <v>0</v>
      </c>
      <c r="Q35" s="12">
        <f t="shared" si="4"/>
        <v>0</v>
      </c>
      <c r="R35" s="12">
        <f t="shared" si="5"/>
        <v>0</v>
      </c>
      <c r="S35" s="14">
        <f t="shared" si="6"/>
        <v>0</v>
      </c>
      <c r="T35" s="12">
        <f t="shared" si="7"/>
        <v>0</v>
      </c>
      <c r="U35" s="12">
        <f t="shared" si="8"/>
        <v>0</v>
      </c>
      <c r="V35" s="14">
        <f t="shared" si="9"/>
        <v>0</v>
      </c>
    </row>
    <row r="36" spans="1:22" ht="25.5">
      <c r="A36" s="15" t="s">
        <v>71</v>
      </c>
      <c r="B36" s="15" t="s">
        <v>34</v>
      </c>
      <c r="C36" s="10" t="s">
        <v>72</v>
      </c>
      <c r="D36" s="11">
        <v>60</v>
      </c>
      <c r="E36" s="11" t="s">
        <v>39</v>
      </c>
      <c r="F36" s="12">
        <v>0</v>
      </c>
      <c r="G36" s="13" t="s">
        <v>2</v>
      </c>
      <c r="H36" s="13">
        <v>1</v>
      </c>
      <c r="I36" s="12">
        <f t="shared" si="0"/>
        <v>0</v>
      </c>
      <c r="J36" s="12">
        <v>50</v>
      </c>
      <c r="K36" s="12">
        <f t="shared" si="1"/>
        <v>0</v>
      </c>
      <c r="L36" s="12">
        <v>0</v>
      </c>
      <c r="M36" s="12">
        <v>0</v>
      </c>
      <c r="N36" s="14">
        <v>0</v>
      </c>
      <c r="O36" s="12">
        <f t="shared" si="2"/>
        <v>0</v>
      </c>
      <c r="P36" s="14">
        <f t="shared" si="3"/>
        <v>0</v>
      </c>
      <c r="Q36" s="12">
        <f t="shared" si="4"/>
        <v>0</v>
      </c>
      <c r="R36" s="12">
        <f t="shared" si="5"/>
        <v>0</v>
      </c>
      <c r="S36" s="14">
        <f t="shared" si="6"/>
        <v>0</v>
      </c>
      <c r="T36" s="12">
        <f t="shared" si="7"/>
        <v>0</v>
      </c>
      <c r="U36" s="12">
        <f t="shared" si="8"/>
        <v>0</v>
      </c>
      <c r="V36" s="14">
        <f t="shared" si="9"/>
        <v>0</v>
      </c>
    </row>
    <row r="37" spans="1:22" ht="25.5">
      <c r="A37" s="15" t="s">
        <v>73</v>
      </c>
      <c r="B37" s="15" t="s">
        <v>41</v>
      </c>
      <c r="C37" s="10" t="s">
        <v>74</v>
      </c>
      <c r="D37" s="11" t="s">
        <v>36</v>
      </c>
      <c r="E37" s="11">
        <v>14</v>
      </c>
      <c r="F37" s="12">
        <v>0</v>
      </c>
      <c r="G37" s="13" t="s">
        <v>2</v>
      </c>
      <c r="H37" s="13">
        <v>1</v>
      </c>
      <c r="I37" s="12">
        <f t="shared" si="0"/>
        <v>0</v>
      </c>
      <c r="J37" s="12">
        <v>50</v>
      </c>
      <c r="K37" s="12">
        <f t="shared" si="1"/>
        <v>0</v>
      </c>
      <c r="L37" s="12">
        <v>0</v>
      </c>
      <c r="M37" s="12">
        <v>0</v>
      </c>
      <c r="N37" s="14">
        <v>0</v>
      </c>
      <c r="O37" s="12">
        <f t="shared" si="2"/>
        <v>0</v>
      </c>
      <c r="P37" s="14">
        <f t="shared" si="3"/>
        <v>0</v>
      </c>
      <c r="Q37" s="12">
        <f t="shared" si="4"/>
        <v>0</v>
      </c>
      <c r="R37" s="12">
        <f t="shared" si="5"/>
        <v>0</v>
      </c>
      <c r="S37" s="14">
        <f t="shared" si="6"/>
        <v>0</v>
      </c>
      <c r="T37" s="12">
        <f t="shared" si="7"/>
        <v>0</v>
      </c>
      <c r="U37" s="12">
        <f t="shared" si="8"/>
        <v>0</v>
      </c>
      <c r="V37" s="14">
        <f t="shared" si="9"/>
        <v>0</v>
      </c>
    </row>
    <row r="38" spans="1:22" ht="15">
      <c r="A38" s="15" t="s">
        <v>75</v>
      </c>
      <c r="B38" s="15" t="s">
        <v>34</v>
      </c>
      <c r="C38" s="10" t="s">
        <v>76</v>
      </c>
      <c r="D38" s="11">
        <v>60</v>
      </c>
      <c r="E38" s="11" t="s">
        <v>39</v>
      </c>
      <c r="F38" s="12">
        <v>0</v>
      </c>
      <c r="G38" s="13" t="s">
        <v>2</v>
      </c>
      <c r="H38" s="13">
        <v>1</v>
      </c>
      <c r="I38" s="12">
        <f t="shared" si="0"/>
        <v>0</v>
      </c>
      <c r="J38" s="12">
        <v>50</v>
      </c>
      <c r="K38" s="12">
        <f t="shared" si="1"/>
        <v>0</v>
      </c>
      <c r="L38" s="12">
        <v>0</v>
      </c>
      <c r="M38" s="12">
        <v>0</v>
      </c>
      <c r="N38" s="14">
        <v>0</v>
      </c>
      <c r="O38" s="12">
        <f t="shared" si="2"/>
        <v>0</v>
      </c>
      <c r="P38" s="14">
        <f t="shared" si="3"/>
        <v>0</v>
      </c>
      <c r="Q38" s="12">
        <f t="shared" si="4"/>
        <v>0</v>
      </c>
      <c r="R38" s="12">
        <f t="shared" si="5"/>
        <v>0</v>
      </c>
      <c r="S38" s="14">
        <f t="shared" si="6"/>
        <v>0</v>
      </c>
      <c r="T38" s="12">
        <f t="shared" si="7"/>
        <v>0</v>
      </c>
      <c r="U38" s="12">
        <f t="shared" si="8"/>
        <v>0</v>
      </c>
      <c r="V38" s="14">
        <f t="shared" si="9"/>
        <v>0</v>
      </c>
    </row>
    <row r="39" spans="1:22" ht="15">
      <c r="A39" s="15" t="s">
        <v>77</v>
      </c>
      <c r="B39" s="15" t="s">
        <v>34</v>
      </c>
      <c r="C39" s="10" t="s">
        <v>78</v>
      </c>
      <c r="D39" s="11" t="s">
        <v>36</v>
      </c>
      <c r="E39" s="11">
        <v>168</v>
      </c>
      <c r="F39" s="12">
        <v>227502.33</v>
      </c>
      <c r="G39" s="13" t="s">
        <v>2</v>
      </c>
      <c r="H39" s="13">
        <v>1</v>
      </c>
      <c r="I39" s="12">
        <f t="shared" si="0"/>
        <v>113751.17</v>
      </c>
      <c r="J39" s="12">
        <v>50</v>
      </c>
      <c r="K39" s="12">
        <f t="shared" si="1"/>
        <v>113751.17</v>
      </c>
      <c r="L39" s="12">
        <v>0</v>
      </c>
      <c r="M39" s="12">
        <v>0</v>
      </c>
      <c r="N39" s="14">
        <v>0</v>
      </c>
      <c r="O39" s="12">
        <f t="shared" si="2"/>
        <v>113751.17</v>
      </c>
      <c r="P39" s="14">
        <f t="shared" si="3"/>
        <v>2275.0234</v>
      </c>
      <c r="Q39" s="12">
        <f t="shared" si="4"/>
        <v>116026.1934</v>
      </c>
      <c r="R39" s="12">
        <f t="shared" si="5"/>
        <v>116026.1934</v>
      </c>
      <c r="S39" s="14">
        <f t="shared" si="6"/>
        <v>113751.17</v>
      </c>
      <c r="T39" s="12">
        <f t="shared" si="7"/>
        <v>1706.2675499999998</v>
      </c>
      <c r="U39" s="12">
        <f t="shared" si="8"/>
        <v>115457.43755</v>
      </c>
      <c r="V39" s="14">
        <f t="shared" si="9"/>
        <v>115457.43755</v>
      </c>
    </row>
    <row r="40" spans="1:22" ht="25.5">
      <c r="A40" s="15" t="s">
        <v>79</v>
      </c>
      <c r="B40" s="15" t="s">
        <v>41</v>
      </c>
      <c r="C40" s="10" t="s">
        <v>80</v>
      </c>
      <c r="D40" s="11" t="s">
        <v>36</v>
      </c>
      <c r="E40" s="11">
        <v>3</v>
      </c>
      <c r="F40" s="12">
        <v>0</v>
      </c>
      <c r="G40" s="13" t="s">
        <v>2</v>
      </c>
      <c r="H40" s="13">
        <v>1</v>
      </c>
      <c r="I40" s="12">
        <f t="shared" si="0"/>
        <v>0</v>
      </c>
      <c r="J40" s="12">
        <v>50</v>
      </c>
      <c r="K40" s="12">
        <f t="shared" si="1"/>
        <v>0</v>
      </c>
      <c r="L40" s="12">
        <v>0</v>
      </c>
      <c r="M40" s="12">
        <v>0</v>
      </c>
      <c r="N40" s="14">
        <v>0</v>
      </c>
      <c r="O40" s="12">
        <f t="shared" si="2"/>
        <v>0</v>
      </c>
      <c r="P40" s="14">
        <f t="shared" si="3"/>
        <v>0</v>
      </c>
      <c r="Q40" s="12">
        <f t="shared" si="4"/>
        <v>0</v>
      </c>
      <c r="R40" s="12">
        <f t="shared" si="5"/>
        <v>0</v>
      </c>
      <c r="S40" s="14">
        <f t="shared" si="6"/>
        <v>0</v>
      </c>
      <c r="T40" s="12">
        <f t="shared" si="7"/>
        <v>0</v>
      </c>
      <c r="U40" s="12">
        <f t="shared" si="8"/>
        <v>0</v>
      </c>
      <c r="V40" s="14">
        <f t="shared" si="9"/>
        <v>0</v>
      </c>
    </row>
    <row r="41" spans="1:22" ht="15">
      <c r="A41" s="2" t="s">
        <v>2</v>
      </c>
      <c r="B41" s="2" t="s">
        <v>2</v>
      </c>
      <c r="C41" s="2" t="s">
        <v>2</v>
      </c>
      <c r="D41" s="2" t="s">
        <v>2</v>
      </c>
      <c r="E41" s="2" t="s">
        <v>2</v>
      </c>
      <c r="F41" s="2" t="s">
        <v>2</v>
      </c>
      <c r="G41" s="2" t="s">
        <v>2</v>
      </c>
      <c r="H41" s="2" t="s">
        <v>2</v>
      </c>
      <c r="I41" s="2" t="s">
        <v>2</v>
      </c>
      <c r="J41" s="2" t="s">
        <v>2</v>
      </c>
      <c r="K41" s="2" t="s">
        <v>2</v>
      </c>
      <c r="L41" s="2" t="s">
        <v>2</v>
      </c>
      <c r="M41" s="2" t="s">
        <v>2</v>
      </c>
      <c r="N41" s="2" t="s">
        <v>2</v>
      </c>
    </row>
    <row r="42" spans="1:22" ht="12.75" customHeight="1">
      <c r="O42">
        <v>1394989.21</v>
      </c>
    </row>
    <row r="43" spans="1:22" ht="15">
      <c r="A43" s="20" t="s">
        <v>81</v>
      </c>
      <c r="B43" s="20" t="s">
        <v>2</v>
      </c>
      <c r="C43" s="26"/>
      <c r="D43" s="26"/>
      <c r="L43" s="3" t="s">
        <v>82</v>
      </c>
      <c r="N43" s="16">
        <f>(K19+K21+K22+K23+K24+K25+K26+K27+K28+K29+K30+K31+K33+K35+K37+K39+K40)</f>
        <v>549842.22</v>
      </c>
    </row>
    <row r="44" spans="1:22" ht="15">
      <c r="A44" s="20" t="s">
        <v>83</v>
      </c>
      <c r="B44" s="20" t="s">
        <v>2</v>
      </c>
      <c r="C44" s="26"/>
      <c r="D44" s="26"/>
      <c r="L44" s="3" t="s">
        <v>84</v>
      </c>
      <c r="N44" s="16">
        <f>(K20)</f>
        <v>46546.89</v>
      </c>
    </row>
    <row r="45" spans="1:22" ht="15">
      <c r="L45" s="3" t="s">
        <v>85</v>
      </c>
      <c r="N45" s="16">
        <f>(K32+K34+K36+K38)</f>
        <v>280140.13</v>
      </c>
    </row>
    <row r="46" spans="1:22" ht="15">
      <c r="L46" s="3" t="s">
        <v>86</v>
      </c>
      <c r="N46" s="17">
        <f>(N44+N43+N45)</f>
        <v>876529.24</v>
      </c>
    </row>
    <row r="47" spans="1:22" ht="15">
      <c r="A47" s="26" t="s">
        <v>87</v>
      </c>
      <c r="B47" s="26"/>
      <c r="C47" s="26"/>
      <c r="D47" s="26"/>
    </row>
    <row r="48" spans="1:22" ht="15">
      <c r="A48" s="19" t="s">
        <v>2</v>
      </c>
      <c r="B48" s="26"/>
      <c r="C48" s="26"/>
      <c r="D48" s="26"/>
      <c r="E48" s="26"/>
      <c r="F48" s="26"/>
      <c r="G48" s="26"/>
      <c r="H48" s="26"/>
      <c r="I48" s="26"/>
      <c r="J48" s="26"/>
      <c r="L48" s="20" t="s">
        <v>88</v>
      </c>
      <c r="M48" s="26"/>
      <c r="N48" s="1" t="s">
        <v>2</v>
      </c>
    </row>
    <row r="49" spans="1:14" ht="21.95" customHeight="1">
      <c r="A49" s="26"/>
      <c r="B49" s="26"/>
      <c r="C49" s="26"/>
      <c r="D49" s="26"/>
      <c r="E49" s="26"/>
      <c r="F49" s="26"/>
      <c r="G49" s="26"/>
      <c r="H49" s="26"/>
      <c r="I49" s="26"/>
      <c r="J49" s="26"/>
      <c r="N49" s="18" t="s">
        <v>1</v>
      </c>
    </row>
    <row r="50" spans="1:14" ht="15">
      <c r="A50" s="2" t="s">
        <v>2</v>
      </c>
      <c r="B50" s="2" t="s">
        <v>2</v>
      </c>
      <c r="C50" s="2" t="s">
        <v>2</v>
      </c>
      <c r="D50" s="2" t="s">
        <v>2</v>
      </c>
      <c r="E50" s="2" t="s">
        <v>2</v>
      </c>
      <c r="F50" s="2" t="s">
        <v>2</v>
      </c>
      <c r="G50" s="2" t="s">
        <v>2</v>
      </c>
      <c r="H50" s="2" t="s">
        <v>2</v>
      </c>
      <c r="I50" s="2" t="s">
        <v>2</v>
      </c>
      <c r="J50" s="2" t="s">
        <v>2</v>
      </c>
      <c r="K50" s="2" t="s">
        <v>2</v>
      </c>
      <c r="L50" s="2" t="s">
        <v>2</v>
      </c>
      <c r="M50" s="2" t="s">
        <v>2</v>
      </c>
      <c r="N50" s="2" t="s">
        <v>2</v>
      </c>
    </row>
    <row r="51" spans="1:14" ht="15">
      <c r="A51" s="21" t="s">
        <v>89</v>
      </c>
      <c r="B51" s="26"/>
      <c r="C51" s="26"/>
      <c r="D51" s="26"/>
      <c r="E51" s="26"/>
      <c r="F51" s="26"/>
      <c r="G51" s="26"/>
      <c r="H51" s="26"/>
      <c r="I51" s="26"/>
      <c r="J51" s="26"/>
      <c r="K51" s="26"/>
      <c r="L51" s="26"/>
      <c r="M51" s="26"/>
      <c r="N51" s="26"/>
    </row>
    <row r="52" spans="1:14" ht="12.75" customHeight="1">
      <c r="A52" s="26"/>
      <c r="B52" s="26"/>
      <c r="C52" s="26"/>
      <c r="D52" s="26"/>
      <c r="E52" s="26"/>
      <c r="F52" s="26"/>
      <c r="G52" s="26"/>
      <c r="H52" s="26"/>
      <c r="I52" s="26"/>
      <c r="J52" s="26"/>
      <c r="K52" s="26"/>
      <c r="L52" s="26"/>
      <c r="M52" s="26"/>
      <c r="N52" s="26"/>
    </row>
    <row r="53" spans="1:14" ht="12.75" customHeight="1">
      <c r="A53" s="26"/>
      <c r="B53" s="26"/>
      <c r="C53" s="26"/>
      <c r="D53" s="26"/>
      <c r="E53" s="26"/>
      <c r="F53" s="26"/>
      <c r="G53" s="26"/>
      <c r="H53" s="26"/>
      <c r="I53" s="26"/>
      <c r="J53" s="26"/>
      <c r="K53" s="26"/>
      <c r="L53" s="26"/>
      <c r="M53" s="26"/>
      <c r="N53" s="26"/>
    </row>
  </sheetData>
  <mergeCells count="22">
    <mergeCell ref="A2:N2"/>
    <mergeCell ref="A3:C3"/>
    <mergeCell ref="A4:C4"/>
    <mergeCell ref="A5:C5"/>
    <mergeCell ref="A6:C6"/>
    <mergeCell ref="A7:C7"/>
    <mergeCell ref="A8:C8"/>
    <mergeCell ref="M3:N3"/>
    <mergeCell ref="M4:N4"/>
    <mergeCell ref="M5:N5"/>
    <mergeCell ref="M6:N6"/>
    <mergeCell ref="M7:N7"/>
    <mergeCell ref="M8:N8"/>
    <mergeCell ref="A47:D47"/>
    <mergeCell ref="A48:J49"/>
    <mergeCell ref="L48:M48"/>
    <mergeCell ref="A51:N53"/>
    <mergeCell ref="A11:N12"/>
    <mergeCell ref="A13:B13"/>
    <mergeCell ref="L17:N17"/>
    <mergeCell ref="A43:D43"/>
    <mergeCell ref="A44:D44"/>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2022-09-19T05:13:21Z</dcterms:created>
  <dcterms:modified xsi:type="dcterms:W3CDTF">2022-11-28T07:45:15Z</dcterms:modified>
  <cp:category/>
  <cp:contentStatus/>
</cp:coreProperties>
</file>