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CS\Downloads\"/>
    </mc:Choice>
  </mc:AlternateContent>
  <xr:revisionPtr revIDLastSave="0" documentId="13_ncr:1_{A195B377-F529-401D-ABEB-75994543989A}" xr6:coauthVersionLast="47" xr6:coauthVersionMax="47" xr10:uidLastSave="{00000000-0000-0000-0000-000000000000}"/>
  <bookViews>
    <workbookView xWindow="-120" yWindow="-120" windowWidth="20730" windowHeight="11040" activeTab="2" xr2:uid="{00000000-000D-0000-FFFF-FFFF00000000}"/>
  </bookViews>
  <sheets>
    <sheet name="Sheet0" sheetId="1" r:id="rId1"/>
    <sheet name="Sheet1" sheetId="2" r:id="rId2"/>
    <sheet name="Sheet2" sheetId="3" r:id="rId3"/>
  </sheets>
  <calcPr calcId="181029"/>
</workbook>
</file>

<file path=xl/calcChain.xml><?xml version="1.0" encoding="utf-8"?>
<calcChain xmlns="http://schemas.openxmlformats.org/spreadsheetml/2006/main">
  <c r="I3" i="3" l="1"/>
  <c r="I2" i="3"/>
  <c r="J3" i="3"/>
  <c r="K3" i="3"/>
  <c r="L3" i="3" s="1"/>
  <c r="M3" i="3" s="1"/>
  <c r="K2" i="3"/>
  <c r="J2" i="3"/>
  <c r="L2" i="3"/>
  <c r="M2" i="3" s="1"/>
  <c r="M4" i="3" s="1"/>
  <c r="S47" i="1"/>
  <c r="AB47" i="1"/>
  <c r="AA47" i="1"/>
  <c r="M7" i="2"/>
  <c r="N5" i="2"/>
  <c r="H9" i="2" l="1"/>
  <c r="H8" i="2"/>
  <c r="H7" i="2"/>
  <c r="M4" i="2"/>
  <c r="M3" i="2"/>
  <c r="M2" i="2"/>
  <c r="L3" i="2"/>
  <c r="L2" i="2"/>
  <c r="J3" i="2"/>
  <c r="I3" i="2"/>
  <c r="J2" i="2"/>
  <c r="I2" i="2"/>
  <c r="K3" i="2"/>
  <c r="K2" i="2"/>
  <c r="L46" i="1"/>
  <c r="L45" i="1"/>
</calcChain>
</file>

<file path=xl/sharedStrings.xml><?xml version="1.0" encoding="utf-8"?>
<sst xmlns="http://schemas.openxmlformats.org/spreadsheetml/2006/main" count="247" uniqueCount="106">
  <si>
    <t>Price Quotation</t>
  </si>
  <si>
    <t>Date:</t>
  </si>
  <si>
    <t>01-Apr-2025</t>
  </si>
  <si>
    <t>Deal ID:</t>
  </si>
  <si>
    <t>Quote ID:</t>
  </si>
  <si>
    <t>Quote Name:</t>
  </si>
  <si>
    <t>V!_CEN_Connectivity_nexus_FAN_Spare - Quote</t>
  </si>
  <si>
    <t>Quote Status:</t>
  </si>
  <si>
    <t>Approved</t>
  </si>
  <si>
    <t>Date Approved:</t>
  </si>
  <si>
    <t>04-Mar-2025</t>
  </si>
  <si>
    <t>Deal Expiration:</t>
  </si>
  <si>
    <t>04-Mar-2026 09:25 PM GMT</t>
  </si>
  <si>
    <t>Bill to ID:</t>
  </si>
  <si>
    <t/>
  </si>
  <si>
    <t>Price Protection Date:</t>
  </si>
  <si>
    <t>03-Apr-2025 09:25 PM GMT</t>
  </si>
  <si>
    <t>Type</t>
  </si>
  <si>
    <t>Deal</t>
  </si>
  <si>
    <t>End Customer:</t>
  </si>
  <si>
    <t xml:space="preserve">
VODAFONE IDEA LIMITED
B WING, FLOOR 8 - 12 THE BIRLA CENTURION PLOT NO794 
WORLI, PANDURANG BUDHKAR MARG, CENTURY MILLS, LOWER PAREL 
MUMBAI 
MH 
INDIA  400030
</t>
  </si>
  <si>
    <t>Price List:</t>
  </si>
  <si>
    <t>Global Price List - INDIA</t>
  </si>
  <si>
    <t>Currency:</t>
  </si>
  <si>
    <t>INR</t>
  </si>
  <si>
    <t>Threshold Families:</t>
  </si>
  <si>
    <t>Financial Summary   **FINANCIAL SUMMARY WILL NOT BE UPDATED BASED ON THE CHANGES MADE ON DISCOUNT AND CREDIT AT SKU LEVEL**</t>
  </si>
  <si>
    <t>Quote Items</t>
  </si>
  <si>
    <t>Fulfillment Source:</t>
  </si>
  <si>
    <t>Line Items</t>
  </si>
  <si>
    <t>Special Items Total List Price</t>
  </si>
  <si>
    <t>Discount %</t>
  </si>
  <si>
    <t>Special Items Total</t>
  </si>
  <si>
    <t>Cisco</t>
  </si>
  <si>
    <t>Product SubTotal</t>
  </si>
  <si>
    <t>Service SubTotal</t>
  </si>
  <si>
    <t>Subscription SubTotal</t>
  </si>
  <si>
    <t>SubTotal</t>
  </si>
  <si>
    <t>CCIPL REDINGTON LIMITED</t>
  </si>
  <si>
    <t>Quote Total</t>
  </si>
  <si>
    <t xml:space="preserve">Items with Discounts and Credits   </t>
  </si>
  <si>
    <t>#</t>
  </si>
  <si>
    <t>Part Number</t>
  </si>
  <si>
    <t>Part Description</t>
  </si>
  <si>
    <t>Service Duration</t>
  </si>
  <si>
    <t>Buy Method</t>
  </si>
  <si>
    <t>Unit List Price</t>
  </si>
  <si>
    <t>Pricing Term (in Months)</t>
  </si>
  <si>
    <t>Quantity</t>
  </si>
  <si>
    <t>Estimated Lead Time (in Days)</t>
  </si>
  <si>
    <t>Extended List Price</t>
  </si>
  <si>
    <t>Discount</t>
  </si>
  <si>
    <t>Unit Net Price Before Credits</t>
  </si>
  <si>
    <t>Credits</t>
  </si>
  <si>
    <t>Effective Discount %</t>
  </si>
  <si>
    <t>Unit Net Price</t>
  </si>
  <si>
    <t>Extended Net Price</t>
  </si>
  <si>
    <t>Included Item</t>
  </si>
  <si>
    <t>One Time Discount</t>
  </si>
  <si>
    <t>Smart Account Mandatory</t>
  </si>
  <si>
    <t>Bundle Discount</t>
  </si>
  <si>
    <t>Original List price</t>
  </si>
  <si>
    <t>Product Family</t>
  </si>
  <si>
    <t>Extended Net Price-CI Value</t>
  </si>
  <si>
    <t>Extended Net Price- FTWZ Freight amount</t>
  </si>
  <si>
    <t>Extended Net price - SLC Duty amount</t>
  </si>
  <si>
    <t>Extended Net Price- SLC Freight amount</t>
  </si>
  <si>
    <t>FTWZ - SW Value for Customs Purposes only</t>
  </si>
  <si>
    <t>FTWZ - Total Customs Value</t>
  </si>
  <si>
    <t>Software Type</t>
  </si>
  <si>
    <t>Magic Key</t>
  </si>
  <si>
    <t>Category</t>
  </si>
  <si>
    <t>Spare Equivalent SKU</t>
  </si>
  <si>
    <t>Spare Unit List Price</t>
  </si>
  <si>
    <t>Spare SKU Discount</t>
  </si>
  <si>
    <t>Service Enforcement</t>
  </si>
  <si>
    <t>Unit List Price (With Duration)</t>
  </si>
  <si>
    <t>BPA No Subscription Line</t>
  </si>
  <si>
    <t>1.0</t>
  </si>
  <si>
    <t>NXA-FAN-30CFM-F=</t>
  </si>
  <si>
    <t>Nexus Fan, 30CFM, port side exhaust airflow, Spare</t>
  </si>
  <si>
    <t>-</t>
  </si>
  <si>
    <t>N/A</t>
  </si>
  <si>
    <t>No</t>
  </si>
  <si>
    <t>--</t>
  </si>
  <si>
    <t>N9300</t>
  </si>
  <si>
    <t>Q12838547350-000</t>
  </si>
  <si>
    <t>PRODUCT</t>
  </si>
  <si>
    <t>2.0</t>
  </si>
  <si>
    <t>N2200-PDC-400W=</t>
  </si>
  <si>
    <t>Nexus 400W DC Power Supply, Port side exhaust, Spare</t>
  </si>
  <si>
    <t>Q12838547351-000</t>
  </si>
  <si>
    <t>Total List Price</t>
  </si>
  <si>
    <t>Discounts</t>
  </si>
  <si>
    <t>Adjustments</t>
  </si>
  <si>
    <t>Quote Total without Adjustments</t>
  </si>
  <si>
    <t>Total Effective Discount</t>
  </si>
  <si>
    <t>Note</t>
  </si>
  <si>
    <t>Effective Discount * This value represents the overall discount for this transaction, which includes the applied discount as well as credits and adjustments.</t>
  </si>
  <si>
    <t>CI value is an indicative value and might be different from customs value in Commercial invoice.</t>
  </si>
  <si>
    <t>This Price Quotation does not constitute an offer by Cisco to sell products, but is instead an invitation to issue a purchase order to Cisco until the Quotation Valid date specified in this Price Quotation. Such a purchase order will be subject to Cisco's standard procedures, terms, and conditions for the acceptance of purchase orders. This order may be subject to indirect tax (VAT, GST, sales tax or other indirect taxes), duty and freight charges even if not noted on this quote.</t>
  </si>
  <si>
    <t>Margin Unit Price</t>
  </si>
  <si>
    <t>Frieght</t>
  </si>
  <si>
    <t>Duty</t>
  </si>
  <si>
    <t>Redington Unit Price</t>
  </si>
  <si>
    <t>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</si>
</sst>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indexed="8"/>
      <name val="Calibri"/>
      <family val="2"/>
      <scheme val="minor"/>
    </font>
    <font>
      <b/>
      <sz val="9"/>
      <color indexed="8"/>
      <name val="Helvetica"/>
    </font>
    <font>
      <b/>
      <u val="double"/>
      <sz val="9"/>
      <color indexed="8"/>
      <name val="Helvetica"/>
    </font>
    <font>
      <b/>
      <u val="double"/>
      <sz val="16"/>
      <color indexed="8"/>
      <name val="Helvetica"/>
    </font>
    <font>
      <b/>
      <sz val="9"/>
      <color indexed="8"/>
      <name val="Helvetica"/>
    </font>
    <font>
      <b/>
      <sz val="9"/>
      <color indexed="8"/>
      <name val="Helvetica"/>
    </font>
    <font>
      <sz val="9"/>
      <color indexed="8"/>
      <name val="Helvetica"/>
    </font>
    <font>
      <sz val="9"/>
      <color indexed="8"/>
      <name val="Calibri"/>
      <family val="2"/>
    </font>
    <font>
      <sz val="9"/>
      <color indexed="8"/>
      <name val="Helvetica"/>
    </font>
    <font>
      <b/>
      <sz val="9"/>
      <color indexed="8"/>
      <name val="Helvetica"/>
    </font>
    <font>
      <b/>
      <sz val="9"/>
      <color indexed="8"/>
      <name val="Calibri"/>
      <family val="2"/>
    </font>
    <font>
      <sz val="9"/>
      <color indexed="8"/>
      <name val="Helvetica"/>
    </font>
    <font>
      <sz val="9"/>
      <color indexed="8"/>
      <name val="Helvetica"/>
    </font>
    <font>
      <sz val="9"/>
      <color indexed="8"/>
      <name val="Helvetica"/>
    </font>
    <font>
      <sz val="9"/>
      <color indexed="8"/>
      <name val="Helvetica"/>
    </font>
    <font>
      <sz val="9"/>
      <color indexed="8"/>
      <name val="Helvetica"/>
    </font>
    <font>
      <b/>
      <i/>
      <sz val="9"/>
      <color indexed="8"/>
      <name val="Helvetica"/>
    </font>
    <font>
      <sz val="9"/>
      <color indexed="8"/>
      <name val="Helvetica"/>
    </font>
    <font>
      <sz val="11"/>
      <color indexed="8"/>
      <name val="Calibri"/>
      <family val="2"/>
      <scheme val="minor"/>
    </font>
  </fonts>
  <fills count="4">
    <fill>
      <patternFill patternType="none"/>
    </fill>
    <fill>
      <patternFill patternType="gray125"/>
    </fill>
    <fill>
      <patternFill patternType="solid">
        <fgColor indexed="13"/>
      </patternFill>
    </fill>
    <fill>
      <patternFill patternType="solid">
        <fgColor indexed="17"/>
      </patternFill>
    </fill>
  </fills>
  <borders count="3">
    <border>
      <left/>
      <right/>
      <top/>
      <bottom/>
      <diagonal/>
    </border>
    <border>
      <left/>
      <right/>
      <top/>
      <bottom style="thin">
        <color indexed="8"/>
      </bottom>
      <diagonal/>
    </border>
    <border>
      <left/>
      <right/>
      <top style="thin">
        <color indexed="8"/>
      </top>
      <bottom style="thin">
        <color indexed="8"/>
      </bottom>
      <diagonal/>
    </border>
  </borders>
  <cellStyleXfs count="2">
    <xf numFmtId="0" fontId="0" fillId="0" borderId="0"/>
    <xf numFmtId="43" fontId="18" fillId="0" borderId="0" applyFont="0" applyFill="0" applyBorder="0" applyAlignment="0" applyProtection="0"/>
  </cellStyleXfs>
  <cellXfs count="35">
    <xf numFmtId="0" fontId="0" fillId="0" borderId="0" xfId="0"/>
    <xf numFmtId="0" fontId="0" fillId="0" borderId="1" xfId="0" applyBorder="1"/>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indent="2"/>
    </xf>
    <xf numFmtId="0" fontId="6" fillId="0" borderId="0" xfId="0" applyFont="1" applyAlignment="1">
      <alignment horizontal="left" vertical="center"/>
    </xf>
    <xf numFmtId="4" fontId="7" fillId="0" borderId="0" xfId="0" applyNumberFormat="1" applyFont="1" applyAlignment="1">
      <alignment horizontal="right" vertical="center"/>
    </xf>
    <xf numFmtId="0" fontId="9" fillId="0" borderId="0" xfId="0" applyFont="1" applyAlignment="1">
      <alignment horizontal="left" vertical="center" wrapText="1"/>
    </xf>
    <xf numFmtId="0" fontId="10" fillId="0" borderId="0" xfId="0" applyFont="1" applyAlignment="1">
      <alignment horizontal="left" vertical="center"/>
    </xf>
    <xf numFmtId="0" fontId="9" fillId="0" borderId="0" xfId="0" applyFont="1" applyAlignment="1">
      <alignment horizontal="right" vertical="center" wrapText="1"/>
    </xf>
    <xf numFmtId="0" fontId="9" fillId="2" borderId="0" xfId="0" applyFont="1" applyFill="1" applyAlignment="1">
      <alignment horizontal="right" vertical="center" wrapText="1"/>
    </xf>
    <xf numFmtId="0" fontId="9" fillId="3" borderId="0" xfId="0" applyFont="1" applyFill="1" applyAlignment="1">
      <alignment horizontal="right" vertical="center" wrapText="1"/>
    </xf>
    <xf numFmtId="0" fontId="11" fillId="0" borderId="0" xfId="0" applyFont="1" applyAlignment="1">
      <alignment horizontal="left" vertical="center" wrapText="1"/>
    </xf>
    <xf numFmtId="0" fontId="12" fillId="0" borderId="0" xfId="0" applyFont="1" applyAlignment="1">
      <alignment horizontal="left" vertical="center"/>
    </xf>
    <xf numFmtId="1" fontId="13" fillId="0" borderId="0" xfId="0" applyNumberFormat="1" applyFont="1" applyAlignment="1">
      <alignment horizontal="left" vertical="center" wrapText="1"/>
    </xf>
    <xf numFmtId="4" fontId="14" fillId="0" borderId="0" xfId="0" applyNumberFormat="1" applyFont="1" applyAlignment="1">
      <alignment horizontal="left" vertical="center" wrapText="1"/>
    </xf>
    <xf numFmtId="0" fontId="11" fillId="0" borderId="0" xfId="0" applyFont="1" applyAlignment="1">
      <alignment horizontal="right" vertical="center" wrapText="1"/>
    </xf>
    <xf numFmtId="1" fontId="11" fillId="0" borderId="0" xfId="0" applyNumberFormat="1" applyFont="1" applyAlignment="1">
      <alignment horizontal="right" vertical="center" wrapText="1"/>
    </xf>
    <xf numFmtId="4" fontId="11" fillId="0" borderId="0" xfId="0" applyNumberFormat="1" applyFont="1" applyAlignment="1">
      <alignment horizontal="right" vertical="center" wrapText="1"/>
    </xf>
    <xf numFmtId="0" fontId="17" fillId="0" borderId="0" xfId="0" applyFont="1" applyAlignment="1">
      <alignment horizontal="left" vertical="center"/>
    </xf>
    <xf numFmtId="0" fontId="8" fillId="0" borderId="0" xfId="0" applyFont="1" applyAlignment="1">
      <alignment horizontal="left" vertical="center" wrapText="1" indent="2"/>
    </xf>
    <xf numFmtId="0" fontId="0" fillId="0" borderId="0" xfId="0"/>
    <xf numFmtId="0" fontId="1" fillId="0" borderId="2" xfId="0" applyFont="1" applyBorder="1" applyAlignment="1">
      <alignment horizontal="left" vertical="center"/>
    </xf>
    <xf numFmtId="0" fontId="15" fillId="0" borderId="0" xfId="0" applyFont="1" applyAlignment="1">
      <alignment horizontal="left" vertical="top" wrapText="1"/>
    </xf>
    <xf numFmtId="0" fontId="16" fillId="0" borderId="0" xfId="0" applyFont="1" applyAlignment="1">
      <alignment horizontal="left" vertical="center" wrapText="1"/>
    </xf>
    <xf numFmtId="4" fontId="0" fillId="0" borderId="0" xfId="0" applyNumberFormat="1"/>
    <xf numFmtId="4" fontId="11" fillId="0" borderId="0" xfId="0" applyNumberFormat="1" applyFont="1" applyAlignment="1">
      <alignment horizontal="center" vertical="center" wrapText="1"/>
    </xf>
    <xf numFmtId="0" fontId="0" fillId="0" borderId="0" xfId="0" applyAlignment="1">
      <alignment horizontal="center" vertical="center"/>
    </xf>
    <xf numFmtId="4" fontId="0" fillId="0" borderId="0" xfId="0" applyNumberFormat="1" applyAlignment="1">
      <alignment horizontal="center" vertical="center"/>
    </xf>
    <xf numFmtId="0" fontId="0" fillId="0" borderId="0" xfId="0" applyAlignment="1">
      <alignment wrapText="1"/>
    </xf>
    <xf numFmtId="0" fontId="0" fillId="0" borderId="0" xfId="0" applyAlignment="1">
      <alignment vertical="center" wrapText="1"/>
    </xf>
    <xf numFmtId="43" fontId="0" fillId="0" borderId="0" xfId="1" applyFont="1"/>
    <xf numFmtId="43" fontId="0" fillId="0" borderId="0" xfId="0" applyNumberFormat="1"/>
    <xf numFmtId="0" fontId="11" fillId="0" borderId="0" xfId="0" applyFont="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AN78"/>
  <sheetViews>
    <sheetView showGridLines="0" topLeftCell="N44" workbookViewId="0">
      <selection activeCell="S47" sqref="S47:AB47"/>
    </sheetView>
  </sheetViews>
  <sheetFormatPr defaultRowHeight="15" x14ac:dyDescent="0.25"/>
  <cols>
    <col min="11" max="11" width="19" bestFit="1" customWidth="1"/>
    <col min="19" max="19" width="10.140625" bestFit="1" customWidth="1"/>
    <col min="28" max="28" width="10.140625" bestFit="1" customWidth="1"/>
  </cols>
  <sheetData>
    <row r="6" spans="1:13" ht="20.25" x14ac:dyDescent="0.25">
      <c r="E6" s="3" t="s">
        <v>0</v>
      </c>
    </row>
    <row r="7" spans="1:13" x14ac:dyDescent="0.25">
      <c r="E7" s="2"/>
    </row>
    <row r="10" spans="1:13" x14ac:dyDescent="0.25">
      <c r="A10" s="4" t="s">
        <v>1</v>
      </c>
      <c r="B10" s="6" t="s">
        <v>2</v>
      </c>
    </row>
    <row r="13" spans="1:13" x14ac:dyDescent="0.25">
      <c r="A13" s="4" t="s">
        <v>19</v>
      </c>
      <c r="C13" s="21" t="s">
        <v>20</v>
      </c>
      <c r="D13" s="22"/>
      <c r="E13" s="22"/>
      <c r="K13" s="4" t="s">
        <v>3</v>
      </c>
      <c r="M13" s="17">
        <v>72046298</v>
      </c>
    </row>
    <row r="14" spans="1:13" x14ac:dyDescent="0.25">
      <c r="C14" s="22"/>
      <c r="D14" s="22"/>
      <c r="E14" s="22"/>
      <c r="K14" s="4" t="s">
        <v>4</v>
      </c>
      <c r="M14" s="17">
        <v>4770497199</v>
      </c>
    </row>
    <row r="15" spans="1:13" x14ac:dyDescent="0.25">
      <c r="C15" s="22"/>
      <c r="D15" s="22"/>
      <c r="E15" s="22"/>
    </row>
    <row r="16" spans="1:13" x14ac:dyDescent="0.25">
      <c r="C16" s="22"/>
      <c r="D16" s="22"/>
      <c r="E16" s="22"/>
      <c r="K16" s="4" t="s">
        <v>5</v>
      </c>
      <c r="M16" s="6" t="s">
        <v>6</v>
      </c>
    </row>
    <row r="17" spans="1:17" x14ac:dyDescent="0.25">
      <c r="C17" s="22"/>
      <c r="D17" s="22"/>
      <c r="E17" s="22"/>
      <c r="K17" s="4" t="s">
        <v>7</v>
      </c>
      <c r="M17" s="6" t="s">
        <v>8</v>
      </c>
    </row>
    <row r="18" spans="1:17" x14ac:dyDescent="0.25">
      <c r="C18" s="22"/>
      <c r="D18" s="22"/>
      <c r="E18" s="22"/>
      <c r="K18" s="4" t="s">
        <v>9</v>
      </c>
      <c r="M18" s="6" t="s">
        <v>10</v>
      </c>
    </row>
    <row r="19" spans="1:17" x14ac:dyDescent="0.25">
      <c r="C19" s="22"/>
      <c r="D19" s="22"/>
      <c r="E19" s="22"/>
      <c r="K19" s="4" t="s">
        <v>11</v>
      </c>
      <c r="M19" s="6" t="s">
        <v>12</v>
      </c>
    </row>
    <row r="20" spans="1:17" x14ac:dyDescent="0.25">
      <c r="C20" s="22"/>
      <c r="D20" s="22"/>
      <c r="E20" s="22"/>
    </row>
    <row r="21" spans="1:17" x14ac:dyDescent="0.25">
      <c r="C21" s="22"/>
      <c r="D21" s="22"/>
      <c r="E21" s="22"/>
    </row>
    <row r="22" spans="1:17" x14ac:dyDescent="0.25">
      <c r="K22" s="4" t="s">
        <v>13</v>
      </c>
      <c r="M22" s="6" t="s">
        <v>14</v>
      </c>
    </row>
    <row r="23" spans="1:17" x14ac:dyDescent="0.25">
      <c r="K23" s="4" t="s">
        <v>15</v>
      </c>
      <c r="M23" s="6" t="s">
        <v>16</v>
      </c>
    </row>
    <row r="24" spans="1:17" x14ac:dyDescent="0.25">
      <c r="K24" s="4" t="s">
        <v>17</v>
      </c>
      <c r="M24" s="6" t="s">
        <v>18</v>
      </c>
    </row>
    <row r="25" spans="1:17" x14ac:dyDescent="0.25">
      <c r="A25" s="4" t="s">
        <v>21</v>
      </c>
      <c r="B25" s="6" t="s">
        <v>22</v>
      </c>
    </row>
    <row r="26" spans="1:17" x14ac:dyDescent="0.25">
      <c r="A26" s="4" t="s">
        <v>23</v>
      </c>
      <c r="B26" s="6" t="s">
        <v>24</v>
      </c>
    </row>
    <row r="28" spans="1:17" x14ac:dyDescent="0.25">
      <c r="A28" s="4" t="s">
        <v>25</v>
      </c>
      <c r="B28" s="6"/>
    </row>
    <row r="30" spans="1:17" x14ac:dyDescent="0.25">
      <c r="A30" s="23" t="s">
        <v>26</v>
      </c>
      <c r="B30" s="23" t="s">
        <v>14</v>
      </c>
      <c r="C30" s="23" t="s">
        <v>14</v>
      </c>
      <c r="D30" s="23" t="s">
        <v>14</v>
      </c>
      <c r="E30" s="23" t="s">
        <v>14</v>
      </c>
      <c r="F30" s="23" t="s">
        <v>14</v>
      </c>
      <c r="G30" s="23" t="s">
        <v>14</v>
      </c>
      <c r="H30" s="23" t="s">
        <v>14</v>
      </c>
      <c r="I30" s="23" t="s">
        <v>14</v>
      </c>
      <c r="J30" s="23" t="s">
        <v>14</v>
      </c>
      <c r="K30" s="23" t="s">
        <v>14</v>
      </c>
      <c r="L30" s="23" t="s">
        <v>14</v>
      </c>
      <c r="M30" s="23" t="s">
        <v>14</v>
      </c>
      <c r="N30" s="23" t="s">
        <v>14</v>
      </c>
      <c r="O30" s="23" t="s">
        <v>14</v>
      </c>
      <c r="P30" s="23" t="s">
        <v>14</v>
      </c>
      <c r="Q30" s="22"/>
    </row>
    <row r="31" spans="1:17" x14ac:dyDescent="0.25">
      <c r="A31" s="4" t="s">
        <v>27</v>
      </c>
    </row>
    <row r="32" spans="1:17" ht="48" x14ac:dyDescent="0.25">
      <c r="B32" s="8" t="s">
        <v>28</v>
      </c>
      <c r="E32" s="8" t="s">
        <v>29</v>
      </c>
      <c r="H32" s="10" t="s">
        <v>30</v>
      </c>
      <c r="I32" s="10" t="s">
        <v>31</v>
      </c>
      <c r="J32" s="10" t="s">
        <v>32</v>
      </c>
    </row>
    <row r="33" spans="1:40" x14ac:dyDescent="0.25">
      <c r="B33" s="20" t="s">
        <v>33</v>
      </c>
      <c r="E33" s="20" t="s">
        <v>34</v>
      </c>
      <c r="H33" s="19" t="s">
        <v>14</v>
      </c>
      <c r="I33" s="19" t="s">
        <v>14</v>
      </c>
      <c r="J33" s="19" t="s">
        <v>14</v>
      </c>
    </row>
    <row r="34" spans="1:40" x14ac:dyDescent="0.25">
      <c r="B34" s="20" t="s">
        <v>14</v>
      </c>
      <c r="E34" s="20" t="s">
        <v>35</v>
      </c>
      <c r="H34" s="19" t="s">
        <v>14</v>
      </c>
      <c r="I34" s="19" t="s">
        <v>14</v>
      </c>
      <c r="J34" s="19" t="s">
        <v>14</v>
      </c>
    </row>
    <row r="35" spans="1:40" x14ac:dyDescent="0.25">
      <c r="B35" s="20" t="s">
        <v>14</v>
      </c>
      <c r="E35" s="20" t="s">
        <v>36</v>
      </c>
      <c r="H35" s="19" t="s">
        <v>14</v>
      </c>
      <c r="I35" s="19" t="s">
        <v>14</v>
      </c>
      <c r="J35" s="19" t="s">
        <v>14</v>
      </c>
    </row>
    <row r="36" spans="1:40" x14ac:dyDescent="0.25">
      <c r="B36" s="20" t="s">
        <v>14</v>
      </c>
      <c r="E36" s="20" t="s">
        <v>37</v>
      </c>
      <c r="H36" s="19" t="s">
        <v>14</v>
      </c>
      <c r="I36" s="19" t="s">
        <v>14</v>
      </c>
      <c r="J36" s="19" t="s">
        <v>14</v>
      </c>
    </row>
    <row r="37" spans="1:40" x14ac:dyDescent="0.25">
      <c r="B37" s="20" t="s">
        <v>38</v>
      </c>
      <c r="E37" s="20" t="s">
        <v>34</v>
      </c>
      <c r="H37" s="19">
        <v>8464051.1999999993</v>
      </c>
      <c r="I37" s="19">
        <v>92</v>
      </c>
      <c r="J37" s="19">
        <v>677124</v>
      </c>
    </row>
    <row r="38" spans="1:40" x14ac:dyDescent="0.25">
      <c r="B38" s="20" t="s">
        <v>14</v>
      </c>
      <c r="E38" s="20" t="s">
        <v>35</v>
      </c>
      <c r="H38" s="19">
        <v>0</v>
      </c>
      <c r="I38" s="19">
        <v>0</v>
      </c>
      <c r="J38" s="19">
        <v>0</v>
      </c>
    </row>
    <row r="39" spans="1:40" x14ac:dyDescent="0.25">
      <c r="B39" s="20" t="s">
        <v>14</v>
      </c>
      <c r="E39" s="20" t="s">
        <v>36</v>
      </c>
      <c r="H39" s="19">
        <v>0</v>
      </c>
      <c r="I39" s="19">
        <v>0</v>
      </c>
      <c r="J39" s="19">
        <v>0</v>
      </c>
    </row>
    <row r="40" spans="1:40" x14ac:dyDescent="0.25">
      <c r="B40" s="20" t="s">
        <v>14</v>
      </c>
      <c r="E40" s="20" t="s">
        <v>37</v>
      </c>
      <c r="H40" s="19">
        <v>8464051.1999999993</v>
      </c>
      <c r="I40" s="19">
        <v>92</v>
      </c>
      <c r="J40" s="19">
        <v>677124</v>
      </c>
    </row>
    <row r="41" spans="1:40" x14ac:dyDescent="0.25">
      <c r="B41" s="20" t="s">
        <v>39</v>
      </c>
      <c r="E41" s="20" t="s">
        <v>14</v>
      </c>
      <c r="H41" s="19">
        <v>8464051.1999999993</v>
      </c>
      <c r="I41" s="19">
        <v>92</v>
      </c>
      <c r="J41" s="19">
        <v>677124</v>
      </c>
    </row>
    <row r="43" spans="1:40" x14ac:dyDescent="0.25">
      <c r="A43" s="23" t="s">
        <v>40</v>
      </c>
      <c r="B43" s="23" t="s">
        <v>14</v>
      </c>
      <c r="C43" s="23" t="s">
        <v>14</v>
      </c>
      <c r="D43" s="23" t="s">
        <v>14</v>
      </c>
      <c r="E43" s="23" t="s">
        <v>14</v>
      </c>
      <c r="F43" s="23" t="s">
        <v>14</v>
      </c>
      <c r="G43" s="23" t="s">
        <v>14</v>
      </c>
      <c r="H43" s="23" t="s">
        <v>14</v>
      </c>
      <c r="I43" s="23" t="s">
        <v>14</v>
      </c>
      <c r="J43" s="23" t="s">
        <v>14</v>
      </c>
      <c r="K43" s="23" t="s">
        <v>14</v>
      </c>
      <c r="L43" s="23" t="s">
        <v>14</v>
      </c>
      <c r="M43" s="23" t="s">
        <v>14</v>
      </c>
      <c r="N43" s="23" t="s">
        <v>14</v>
      </c>
      <c r="O43" s="23" t="s">
        <v>14</v>
      </c>
      <c r="P43" s="23" t="s">
        <v>14</v>
      </c>
      <c r="Q43" s="22"/>
    </row>
    <row r="44" spans="1:40" ht="72" x14ac:dyDescent="0.25">
      <c r="A44" s="8" t="s">
        <v>41</v>
      </c>
      <c r="B44" s="8" t="s">
        <v>42</v>
      </c>
      <c r="C44" s="9" t="s">
        <v>43</v>
      </c>
      <c r="F44" s="8" t="s">
        <v>44</v>
      </c>
      <c r="G44" s="8" t="s">
        <v>45</v>
      </c>
      <c r="H44" s="10" t="s">
        <v>46</v>
      </c>
      <c r="I44" s="11" t="s">
        <v>47</v>
      </c>
      <c r="J44" s="11" t="s">
        <v>48</v>
      </c>
      <c r="K44" s="8" t="s">
        <v>49</v>
      </c>
      <c r="L44" s="10" t="s">
        <v>50</v>
      </c>
      <c r="M44" s="11" t="s">
        <v>31</v>
      </c>
      <c r="N44" s="12" t="s">
        <v>51</v>
      </c>
      <c r="O44" s="11" t="s">
        <v>52</v>
      </c>
      <c r="P44" s="11" t="s">
        <v>53</v>
      </c>
      <c r="Q44" s="12" t="s">
        <v>54</v>
      </c>
      <c r="R44" s="12" t="s">
        <v>55</v>
      </c>
      <c r="S44" s="12" t="s">
        <v>56</v>
      </c>
      <c r="T44" s="8" t="s">
        <v>57</v>
      </c>
      <c r="U44" s="11" t="s">
        <v>58</v>
      </c>
      <c r="V44" s="8" t="s">
        <v>59</v>
      </c>
      <c r="W44" s="8" t="s">
        <v>60</v>
      </c>
      <c r="X44" s="8" t="s">
        <v>61</v>
      </c>
      <c r="Y44" s="8" t="s">
        <v>62</v>
      </c>
      <c r="Z44" s="8" t="s">
        <v>63</v>
      </c>
      <c r="AA44" s="8" t="s">
        <v>64</v>
      </c>
      <c r="AB44" s="8" t="s">
        <v>65</v>
      </c>
      <c r="AC44" s="8" t="s">
        <v>66</v>
      </c>
      <c r="AD44" s="8" t="s">
        <v>67</v>
      </c>
      <c r="AE44" s="8" t="s">
        <v>68</v>
      </c>
      <c r="AF44" s="8" t="s">
        <v>69</v>
      </c>
      <c r="AG44" s="8" t="s">
        <v>70</v>
      </c>
      <c r="AH44" s="8" t="s">
        <v>71</v>
      </c>
      <c r="AI44" s="8" t="s">
        <v>72</v>
      </c>
      <c r="AJ44" s="8" t="s">
        <v>73</v>
      </c>
      <c r="AK44" s="8" t="s">
        <v>74</v>
      </c>
      <c r="AL44" s="8" t="s">
        <v>75</v>
      </c>
      <c r="AM44" s="10" t="s">
        <v>76</v>
      </c>
      <c r="AN44" s="8" t="s">
        <v>77</v>
      </c>
    </row>
    <row r="45" spans="1:40" ht="48" x14ac:dyDescent="0.25">
      <c r="A45" s="13" t="s">
        <v>78</v>
      </c>
      <c r="B45" s="13" t="s">
        <v>79</v>
      </c>
      <c r="C45" s="14" t="s">
        <v>80</v>
      </c>
      <c r="F45" s="15" t="s">
        <v>81</v>
      </c>
      <c r="G45" s="13" t="s">
        <v>38</v>
      </c>
      <c r="H45" s="19">
        <v>15321.76</v>
      </c>
      <c r="I45" s="18" t="s">
        <v>14</v>
      </c>
      <c r="J45" s="17">
        <v>120</v>
      </c>
      <c r="K45" s="18" t="s">
        <v>82</v>
      </c>
      <c r="L45" s="19">
        <f>1838611.2</f>
        <v>1838611.2</v>
      </c>
      <c r="M45" s="19">
        <v>92</v>
      </c>
      <c r="N45" s="19">
        <v>1691522.4</v>
      </c>
      <c r="O45" s="19">
        <v>1225.74</v>
      </c>
      <c r="P45" s="19">
        <v>0</v>
      </c>
      <c r="Q45" s="19">
        <v>92</v>
      </c>
      <c r="R45" s="19">
        <v>1225.74</v>
      </c>
      <c r="S45" s="19">
        <v>147088.79999999999</v>
      </c>
      <c r="T45" s="17" t="s">
        <v>83</v>
      </c>
      <c r="U45" s="19">
        <v>0</v>
      </c>
      <c r="V45" s="13" t="s">
        <v>84</v>
      </c>
      <c r="W45" s="13" t="s">
        <v>14</v>
      </c>
      <c r="X45" s="19" t="s">
        <v>84</v>
      </c>
      <c r="Y45" s="13" t="s">
        <v>85</v>
      </c>
      <c r="Z45" s="16" t="s">
        <v>81</v>
      </c>
      <c r="AA45" s="19">
        <v>5751.17</v>
      </c>
      <c r="AB45" s="19">
        <v>14873.76</v>
      </c>
      <c r="AC45" s="19">
        <v>5751.17</v>
      </c>
      <c r="AD45" s="16" t="s">
        <v>81</v>
      </c>
      <c r="AE45" s="16" t="s">
        <v>81</v>
      </c>
      <c r="AF45" s="13" t="s">
        <v>81</v>
      </c>
      <c r="AG45" s="13" t="s">
        <v>86</v>
      </c>
      <c r="AH45" s="13" t="s">
        <v>87</v>
      </c>
      <c r="AI45" s="13" t="s">
        <v>79</v>
      </c>
      <c r="AJ45" s="19">
        <v>15321.76</v>
      </c>
      <c r="AK45" s="19">
        <v>92</v>
      </c>
      <c r="AL45" s="13"/>
      <c r="AM45" s="19">
        <v>15321.76</v>
      </c>
      <c r="AN45" s="13" t="s">
        <v>14</v>
      </c>
    </row>
    <row r="46" spans="1:40" ht="48" x14ac:dyDescent="0.25">
      <c r="A46" s="13" t="s">
        <v>88</v>
      </c>
      <c r="B46" s="13" t="s">
        <v>89</v>
      </c>
      <c r="C46" s="14" t="s">
        <v>90</v>
      </c>
      <c r="F46" s="15" t="s">
        <v>81</v>
      </c>
      <c r="G46" s="13" t="s">
        <v>38</v>
      </c>
      <c r="H46" s="19">
        <v>82818</v>
      </c>
      <c r="I46" s="18" t="s">
        <v>14</v>
      </c>
      <c r="J46" s="17">
        <v>80</v>
      </c>
      <c r="K46" s="18" t="s">
        <v>82</v>
      </c>
      <c r="L46" s="19">
        <f>6625440</f>
        <v>6625440</v>
      </c>
      <c r="M46" s="19">
        <v>92</v>
      </c>
      <c r="N46" s="19">
        <v>6095404.7999999998</v>
      </c>
      <c r="O46" s="19">
        <v>6625.44</v>
      </c>
      <c r="P46" s="19">
        <v>0</v>
      </c>
      <c r="Q46" s="19">
        <v>92</v>
      </c>
      <c r="R46" s="19">
        <v>6625.44</v>
      </c>
      <c r="S46" s="19">
        <v>530035.19999999995</v>
      </c>
      <c r="T46" s="17" t="s">
        <v>83</v>
      </c>
      <c r="U46" s="19">
        <v>0</v>
      </c>
      <c r="V46" s="13" t="s">
        <v>84</v>
      </c>
      <c r="W46" s="13" t="s">
        <v>14</v>
      </c>
      <c r="X46" s="19" t="s">
        <v>84</v>
      </c>
      <c r="Y46" s="13" t="s">
        <v>85</v>
      </c>
      <c r="Z46" s="16" t="s">
        <v>81</v>
      </c>
      <c r="AA46" s="19">
        <v>20724.38</v>
      </c>
      <c r="AB46" s="19">
        <v>117456.59</v>
      </c>
      <c r="AC46" s="19">
        <v>20724.38</v>
      </c>
      <c r="AD46" s="16" t="s">
        <v>81</v>
      </c>
      <c r="AE46" s="16" t="s">
        <v>81</v>
      </c>
      <c r="AF46" s="13" t="s">
        <v>81</v>
      </c>
      <c r="AG46" s="13" t="s">
        <v>91</v>
      </c>
      <c r="AH46" s="13" t="s">
        <v>87</v>
      </c>
      <c r="AI46" s="13" t="s">
        <v>89</v>
      </c>
      <c r="AJ46" s="17">
        <v>82818</v>
      </c>
      <c r="AK46" s="19">
        <v>92</v>
      </c>
      <c r="AL46" s="13"/>
      <c r="AM46" s="19">
        <v>82818</v>
      </c>
      <c r="AN46" s="13" t="s">
        <v>14</v>
      </c>
    </row>
    <row r="47" spans="1:40" x14ac:dyDescent="0.25">
      <c r="S47" s="26">
        <f>SUM(S45:S46)</f>
        <v>677124</v>
      </c>
      <c r="AA47" s="26">
        <f>SUM(AA45:AA46)</f>
        <v>26475.550000000003</v>
      </c>
      <c r="AB47" s="26">
        <f>SUM(AB45:AB46)</f>
        <v>132330.35</v>
      </c>
    </row>
    <row r="49" spans="1:17" x14ac:dyDescent="0.25">
      <c r="G49" s="1" t="s">
        <v>14</v>
      </c>
      <c r="H49" s="1" t="s">
        <v>14</v>
      </c>
      <c r="I49" s="1" t="s">
        <v>14</v>
      </c>
      <c r="J49" s="1" t="s">
        <v>14</v>
      </c>
      <c r="K49" s="1" t="s">
        <v>14</v>
      </c>
    </row>
    <row r="50" spans="1:17" x14ac:dyDescent="0.25">
      <c r="G50" s="4" t="s">
        <v>92</v>
      </c>
      <c r="K50" s="19">
        <v>8464051.1999999993</v>
      </c>
    </row>
    <row r="51" spans="1:17" x14ac:dyDescent="0.25">
      <c r="G51" s="5" t="s">
        <v>93</v>
      </c>
      <c r="J51" s="19">
        <v>92</v>
      </c>
      <c r="K51" s="19">
        <v>7786927.2000000002</v>
      </c>
    </row>
    <row r="52" spans="1:17" x14ac:dyDescent="0.25">
      <c r="G52" s="5" t="s">
        <v>53</v>
      </c>
      <c r="K52" s="7" t="s">
        <v>84</v>
      </c>
    </row>
    <row r="53" spans="1:17" x14ac:dyDescent="0.25">
      <c r="G53" s="5" t="s">
        <v>94</v>
      </c>
      <c r="K53" s="19">
        <v>0</v>
      </c>
    </row>
    <row r="54" spans="1:17" x14ac:dyDescent="0.25">
      <c r="G54" s="5" t="s">
        <v>95</v>
      </c>
      <c r="K54" s="19">
        <v>677124</v>
      </c>
    </row>
    <row r="55" spans="1:17" x14ac:dyDescent="0.25">
      <c r="G55" s="5" t="s">
        <v>96</v>
      </c>
      <c r="J55" s="19">
        <v>92</v>
      </c>
      <c r="K55" s="19">
        <v>7786927.2000000002</v>
      </c>
    </row>
    <row r="56" spans="1:17" x14ac:dyDescent="0.25">
      <c r="G56" s="4" t="s">
        <v>39</v>
      </c>
      <c r="K56" s="19">
        <v>677124</v>
      </c>
    </row>
    <row r="57" spans="1:17" x14ac:dyDescent="0.25">
      <c r="G57" s="1" t="s">
        <v>14</v>
      </c>
      <c r="H57" s="1" t="s">
        <v>14</v>
      </c>
      <c r="I57" s="1" t="s">
        <v>14</v>
      </c>
      <c r="J57" s="1" t="s">
        <v>14</v>
      </c>
      <c r="K57" s="1" t="s">
        <v>14</v>
      </c>
    </row>
    <row r="59" spans="1:17" x14ac:dyDescent="0.25">
      <c r="A59" s="23" t="s">
        <v>97</v>
      </c>
      <c r="B59" s="23" t="s">
        <v>14</v>
      </c>
      <c r="C59" s="23" t="s">
        <v>14</v>
      </c>
      <c r="D59" s="23" t="s">
        <v>14</v>
      </c>
      <c r="E59" s="23" t="s">
        <v>14</v>
      </c>
      <c r="F59" s="23" t="s">
        <v>14</v>
      </c>
      <c r="G59" s="23" t="s">
        <v>14</v>
      </c>
      <c r="H59" s="23" t="s">
        <v>14</v>
      </c>
      <c r="I59" s="23" t="s">
        <v>14</v>
      </c>
      <c r="J59" s="23" t="s">
        <v>14</v>
      </c>
      <c r="K59" s="23" t="s">
        <v>14</v>
      </c>
      <c r="L59" s="23" t="s">
        <v>14</v>
      </c>
      <c r="M59" s="23" t="s">
        <v>14</v>
      </c>
      <c r="N59" s="23" t="s">
        <v>14</v>
      </c>
      <c r="O59" s="23" t="s">
        <v>14</v>
      </c>
      <c r="P59" s="23" t="s">
        <v>14</v>
      </c>
      <c r="Q59" s="22"/>
    </row>
    <row r="60" spans="1:17" x14ac:dyDescent="0.25">
      <c r="A60" s="24" t="s">
        <v>14</v>
      </c>
      <c r="B60" s="22"/>
      <c r="C60" s="22"/>
      <c r="D60" s="22"/>
      <c r="E60" s="22"/>
    </row>
    <row r="61" spans="1:17" x14ac:dyDescent="0.25">
      <c r="A61" s="22"/>
      <c r="B61" s="22"/>
      <c r="C61" s="22"/>
      <c r="D61" s="22"/>
      <c r="E61" s="22"/>
    </row>
    <row r="62" spans="1:17" x14ac:dyDescent="0.25">
      <c r="A62" s="22"/>
      <c r="B62" s="22"/>
      <c r="C62" s="22"/>
      <c r="D62" s="22"/>
      <c r="E62" s="22"/>
    </row>
    <row r="63" spans="1:17" x14ac:dyDescent="0.25">
      <c r="A63" s="22"/>
      <c r="B63" s="22"/>
      <c r="C63" s="22"/>
      <c r="D63" s="22"/>
      <c r="E63" s="22"/>
    </row>
    <row r="64" spans="1:17" x14ac:dyDescent="0.25">
      <c r="A64" s="22"/>
      <c r="B64" s="22"/>
      <c r="C64" s="22"/>
      <c r="D64" s="22"/>
      <c r="E64" s="22"/>
    </row>
    <row r="66" spans="1:13" x14ac:dyDescent="0.25">
      <c r="A66" s="25" t="s">
        <v>98</v>
      </c>
      <c r="B66" s="22"/>
      <c r="C66" s="22"/>
      <c r="D66" s="22"/>
      <c r="E66" s="22"/>
      <c r="F66" s="22"/>
      <c r="G66" s="22"/>
      <c r="H66" s="22"/>
      <c r="I66" s="22"/>
      <c r="J66" s="22"/>
      <c r="K66" s="22"/>
      <c r="L66" s="22"/>
      <c r="M66" s="22"/>
    </row>
    <row r="70" spans="1:13" x14ac:dyDescent="0.25">
      <c r="A70" s="25" t="s">
        <v>99</v>
      </c>
      <c r="B70" s="22"/>
      <c r="C70" s="22"/>
      <c r="D70" s="22"/>
      <c r="E70" s="22"/>
      <c r="F70" s="22"/>
      <c r="G70" s="22"/>
      <c r="H70" s="22"/>
      <c r="I70" s="22"/>
      <c r="J70" s="22"/>
      <c r="K70" s="22"/>
      <c r="L70" s="22"/>
      <c r="M70" s="22"/>
    </row>
    <row r="73" spans="1:13" x14ac:dyDescent="0.25">
      <c r="A73" s="25" t="s">
        <v>100</v>
      </c>
      <c r="B73" s="22"/>
      <c r="C73" s="22"/>
      <c r="D73" s="22"/>
      <c r="E73" s="22"/>
      <c r="F73" s="22"/>
      <c r="G73" s="22"/>
      <c r="H73" s="22"/>
      <c r="I73" s="22"/>
      <c r="J73" s="22"/>
      <c r="K73" s="22"/>
      <c r="L73" s="22"/>
      <c r="M73" s="22"/>
    </row>
    <row r="74" spans="1:13" x14ac:dyDescent="0.25">
      <c r="A74" s="22"/>
      <c r="B74" s="22"/>
      <c r="C74" s="22"/>
      <c r="D74" s="22"/>
      <c r="E74" s="22"/>
      <c r="F74" s="22"/>
      <c r="G74" s="22"/>
      <c r="H74" s="22"/>
      <c r="I74" s="22"/>
      <c r="J74" s="22"/>
      <c r="K74" s="22"/>
      <c r="L74" s="22"/>
      <c r="M74" s="22"/>
    </row>
    <row r="75" spans="1:13" x14ac:dyDescent="0.25">
      <c r="A75" s="22"/>
      <c r="B75" s="22"/>
      <c r="C75" s="22"/>
      <c r="D75" s="22"/>
      <c r="E75" s="22"/>
      <c r="F75" s="22"/>
      <c r="G75" s="22"/>
      <c r="H75" s="22"/>
      <c r="I75" s="22"/>
      <c r="J75" s="22"/>
      <c r="K75" s="22"/>
      <c r="L75" s="22"/>
      <c r="M75" s="22"/>
    </row>
    <row r="76" spans="1:13" x14ac:dyDescent="0.25">
      <c r="A76" s="22"/>
      <c r="B76" s="22"/>
      <c r="C76" s="22"/>
      <c r="D76" s="22"/>
      <c r="E76" s="22"/>
      <c r="F76" s="22"/>
      <c r="G76" s="22"/>
      <c r="H76" s="22"/>
      <c r="I76" s="22"/>
      <c r="J76" s="22"/>
      <c r="K76" s="22"/>
      <c r="L76" s="22"/>
      <c r="M76" s="22"/>
    </row>
    <row r="77" spans="1:13" x14ac:dyDescent="0.25">
      <c r="A77" s="22"/>
      <c r="B77" s="22"/>
      <c r="C77" s="22"/>
      <c r="D77" s="22"/>
      <c r="E77" s="22"/>
      <c r="F77" s="22"/>
      <c r="G77" s="22"/>
      <c r="H77" s="22"/>
      <c r="I77" s="22"/>
      <c r="J77" s="22"/>
      <c r="K77" s="22"/>
      <c r="L77" s="22"/>
      <c r="M77" s="22"/>
    </row>
    <row r="78" spans="1:13" x14ac:dyDescent="0.25">
      <c r="A78" s="22"/>
      <c r="B78" s="22"/>
      <c r="C78" s="22"/>
      <c r="D78" s="22"/>
      <c r="E78" s="22"/>
      <c r="F78" s="22"/>
      <c r="G78" s="22"/>
      <c r="H78" s="22"/>
      <c r="I78" s="22"/>
      <c r="J78" s="22"/>
      <c r="K78" s="22"/>
      <c r="L78" s="22"/>
      <c r="M78" s="22"/>
    </row>
  </sheetData>
  <mergeCells count="8">
    <mergeCell ref="A66:M66"/>
    <mergeCell ref="A70:M70"/>
    <mergeCell ref="A73:M78"/>
    <mergeCell ref="C13:E21"/>
    <mergeCell ref="A30:Q30"/>
    <mergeCell ref="A43:Q43"/>
    <mergeCell ref="A59:Q59"/>
    <mergeCell ref="A60:E6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BB25C-7FF6-4521-901C-2512D80095E2}">
  <dimension ref="A1:N9"/>
  <sheetViews>
    <sheetView workbookViewId="0">
      <selection activeCell="H9" sqref="H9"/>
    </sheetView>
  </sheetViews>
  <sheetFormatPr defaultRowHeight="15" x14ac:dyDescent="0.25"/>
  <cols>
    <col min="1" max="1" width="3.42578125" bestFit="1" customWidth="1"/>
    <col min="3" max="3" width="46.42578125" bestFit="1" customWidth="1"/>
    <col min="4" max="4" width="7.7109375" bestFit="1" customWidth="1"/>
    <col min="5" max="5" width="7.85546875" bestFit="1" customWidth="1"/>
    <col min="6" max="6" width="9.85546875" bestFit="1" customWidth="1"/>
    <col min="7" max="7" width="9" bestFit="1" customWidth="1"/>
    <col min="8" max="8" width="10.140625" bestFit="1" customWidth="1"/>
    <col min="9" max="10" width="9.85546875" customWidth="1"/>
    <col min="13" max="13" width="11.5703125" bestFit="1" customWidth="1"/>
    <col min="14" max="14" width="12.28515625" bestFit="1" customWidth="1"/>
  </cols>
  <sheetData>
    <row r="1" spans="1:14" ht="60" x14ac:dyDescent="0.25">
      <c r="A1" s="8" t="s">
        <v>41</v>
      </c>
      <c r="B1" s="8" t="s">
        <v>42</v>
      </c>
      <c r="C1" s="9" t="s">
        <v>43</v>
      </c>
      <c r="D1" s="11" t="s">
        <v>48</v>
      </c>
      <c r="E1" s="12" t="s">
        <v>55</v>
      </c>
      <c r="F1" s="12" t="s">
        <v>56</v>
      </c>
      <c r="G1" s="8" t="s">
        <v>64</v>
      </c>
      <c r="H1" s="8" t="s">
        <v>65</v>
      </c>
      <c r="I1" s="8" t="s">
        <v>64</v>
      </c>
      <c r="J1" s="8" t="s">
        <v>65</v>
      </c>
      <c r="L1" s="31" t="s">
        <v>55</v>
      </c>
      <c r="M1" s="31" t="s">
        <v>56</v>
      </c>
    </row>
    <row r="2" spans="1:14" ht="24" x14ac:dyDescent="0.25">
      <c r="A2" s="13" t="s">
        <v>78</v>
      </c>
      <c r="B2" s="13" t="s">
        <v>79</v>
      </c>
      <c r="C2" s="14" t="s">
        <v>80</v>
      </c>
      <c r="D2" s="17">
        <v>120</v>
      </c>
      <c r="E2" s="19">
        <v>1225.74</v>
      </c>
      <c r="F2" s="19">
        <v>147088.79999999999</v>
      </c>
      <c r="G2" s="19">
        <v>5751.17</v>
      </c>
      <c r="H2" s="19">
        <v>14873.76</v>
      </c>
      <c r="I2" s="27">
        <f>H2/D2</f>
        <v>123.94800000000001</v>
      </c>
      <c r="J2" s="27">
        <f>H2/D2</f>
        <v>123.94800000000001</v>
      </c>
      <c r="K2" s="28">
        <f>E2+(E2*0.75%)</f>
        <v>1234.9330500000001</v>
      </c>
      <c r="L2" s="29">
        <f>SUM(I2:K2)</f>
        <v>1482.8290500000001</v>
      </c>
      <c r="M2">
        <f>L2*D2</f>
        <v>177939.486</v>
      </c>
    </row>
    <row r="3" spans="1:14" ht="36" x14ac:dyDescent="0.25">
      <c r="A3" s="13" t="s">
        <v>88</v>
      </c>
      <c r="B3" s="13" t="s">
        <v>89</v>
      </c>
      <c r="C3" s="14" t="s">
        <v>90</v>
      </c>
      <c r="D3" s="17">
        <v>80</v>
      </c>
      <c r="E3" s="19">
        <v>6625.44</v>
      </c>
      <c r="F3" s="19">
        <v>530035.19999999995</v>
      </c>
      <c r="G3" s="19">
        <v>20724.38</v>
      </c>
      <c r="H3" s="19">
        <v>117456.59</v>
      </c>
      <c r="I3" s="27">
        <f>H3/D3</f>
        <v>1468.207375</v>
      </c>
      <c r="J3" s="27">
        <f>H3/D3</f>
        <v>1468.207375</v>
      </c>
      <c r="K3" s="28">
        <f>E3+(E3*0.75%)</f>
        <v>6675.1307999999999</v>
      </c>
      <c r="L3" s="29">
        <f>SUM(I3:K3)</f>
        <v>9611.5455499999989</v>
      </c>
      <c r="M3">
        <f>L3*D3</f>
        <v>768923.64399999985</v>
      </c>
    </row>
    <row r="4" spans="1:14" x14ac:dyDescent="0.25">
      <c r="M4" s="32">
        <f>SUM(M2:M3)</f>
        <v>946863.12999999989</v>
      </c>
      <c r="N4">
        <v>842199.37424999999</v>
      </c>
    </row>
    <row r="5" spans="1:14" x14ac:dyDescent="0.25">
      <c r="N5" s="33">
        <f>N4-M4</f>
        <v>-104663.75574999989</v>
      </c>
    </row>
    <row r="6" spans="1:14" x14ac:dyDescent="0.25">
      <c r="H6" s="19">
        <v>677124</v>
      </c>
    </row>
    <row r="7" spans="1:14" x14ac:dyDescent="0.25">
      <c r="H7" s="26">
        <f>SUM(G2:G3)</f>
        <v>26475.550000000003</v>
      </c>
      <c r="M7" s="33">
        <f>M4-N4</f>
        <v>104663.75574999989</v>
      </c>
    </row>
    <row r="8" spans="1:14" x14ac:dyDescent="0.25">
      <c r="H8" s="26">
        <f>SUM(H2:H3)</f>
        <v>132330.35</v>
      </c>
    </row>
    <row r="9" spans="1:14" x14ac:dyDescent="0.25">
      <c r="H9" s="26">
        <f>H7+H8+H6</f>
        <v>835929.9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B8222-61C0-4E55-8DB0-6C01BB3B489E}">
  <dimension ref="A1:M4"/>
  <sheetViews>
    <sheetView tabSelected="1" workbookViewId="0">
      <selection activeCell="L4" sqref="L4"/>
    </sheetView>
  </sheetViews>
  <sheetFormatPr defaultRowHeight="15" x14ac:dyDescent="0.25"/>
  <cols>
    <col min="1" max="1" width="3.42578125" bestFit="1" customWidth="1"/>
    <col min="3" max="3" width="46.42578125" bestFit="1" customWidth="1"/>
    <col min="4" max="4" width="7.7109375" bestFit="1" customWidth="1"/>
    <col min="5" max="5" width="7.85546875" bestFit="1" customWidth="1"/>
    <col min="6" max="6" width="9.85546875" bestFit="1" customWidth="1"/>
    <col min="7" max="7" width="9" bestFit="1" customWidth="1"/>
    <col min="8" max="8" width="10.140625" bestFit="1" customWidth="1"/>
  </cols>
  <sheetData>
    <row r="1" spans="1:13" ht="60" x14ac:dyDescent="0.25">
      <c r="A1" s="8" t="s">
        <v>41</v>
      </c>
      <c r="B1" s="8" t="s">
        <v>42</v>
      </c>
      <c r="C1" s="9" t="s">
        <v>43</v>
      </c>
      <c r="D1" s="11" t="s">
        <v>48</v>
      </c>
      <c r="E1" s="12" t="s">
        <v>55</v>
      </c>
      <c r="F1" s="12" t="s">
        <v>56</v>
      </c>
      <c r="G1" s="8" t="s">
        <v>64</v>
      </c>
      <c r="H1" s="8" t="s">
        <v>65</v>
      </c>
      <c r="I1" s="30" t="s">
        <v>101</v>
      </c>
      <c r="J1" t="s">
        <v>102</v>
      </c>
      <c r="K1" t="s">
        <v>103</v>
      </c>
      <c r="L1" t="s">
        <v>104</v>
      </c>
      <c r="M1" t="s">
        <v>105</v>
      </c>
    </row>
    <row r="2" spans="1:13" ht="24" x14ac:dyDescent="0.25">
      <c r="A2" s="13" t="s">
        <v>78</v>
      </c>
      <c r="B2" s="13" t="s">
        <v>79</v>
      </c>
      <c r="C2" s="14" t="s">
        <v>80</v>
      </c>
      <c r="D2" s="34">
        <v>120</v>
      </c>
      <c r="E2" s="27">
        <v>1225.74</v>
      </c>
      <c r="F2" s="27">
        <v>147088.79999999999</v>
      </c>
      <c r="G2" s="27">
        <v>5751.17</v>
      </c>
      <c r="H2" s="27">
        <v>14873.76</v>
      </c>
      <c r="I2" s="28">
        <f>E2+(E2*0.75%)</f>
        <v>1234.9330500000001</v>
      </c>
      <c r="J2" s="28">
        <f>G2/D2</f>
        <v>47.926416666666668</v>
      </c>
      <c r="K2" s="28">
        <f>H2/D2</f>
        <v>123.94800000000001</v>
      </c>
      <c r="L2" s="28">
        <f>I2+J2+K2</f>
        <v>1406.8074666666669</v>
      </c>
      <c r="M2" s="28">
        <f>L2*D2</f>
        <v>168816.89600000004</v>
      </c>
    </row>
    <row r="3" spans="1:13" ht="36" x14ac:dyDescent="0.25">
      <c r="A3" s="13" t="s">
        <v>88</v>
      </c>
      <c r="B3" s="13" t="s">
        <v>89</v>
      </c>
      <c r="C3" s="14" t="s">
        <v>90</v>
      </c>
      <c r="D3" s="34">
        <v>80</v>
      </c>
      <c r="E3" s="27">
        <v>6625.44</v>
      </c>
      <c r="F3" s="27">
        <v>530035.19999999995</v>
      </c>
      <c r="G3" s="27">
        <v>20724.38</v>
      </c>
      <c r="H3" s="27">
        <v>117456.59</v>
      </c>
      <c r="I3" s="28">
        <f>E3+(E3*0.75%)</f>
        <v>6675.1307999999999</v>
      </c>
      <c r="J3" s="28">
        <f>G3/D3</f>
        <v>259.05475000000001</v>
      </c>
      <c r="K3" s="28">
        <f>H3/D3</f>
        <v>1468.207375</v>
      </c>
      <c r="L3" s="28">
        <f>I3+J3+K3</f>
        <v>8402.3929250000001</v>
      </c>
      <c r="M3" s="28">
        <f>L3*D3</f>
        <v>672191.43400000001</v>
      </c>
    </row>
    <row r="4" spans="1:13" x14ac:dyDescent="0.25">
      <c r="M4">
        <f>SUM(M2:M3)</f>
        <v>841008.33000000007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Sheet0</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Manjunath  C</cp:lastModifiedBy>
  <dcterms:created xsi:type="dcterms:W3CDTF">2025-04-01T10:16:35Z</dcterms:created>
  <dcterms:modified xsi:type="dcterms:W3CDTF">2025-04-07T12:14:22Z</dcterms:modified>
</cp:coreProperties>
</file>