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defaultThemeVersion="166925"/>
  <mc:AlternateContent xmlns:mc="http://schemas.openxmlformats.org/markup-compatibility/2006">
    <mc:Choice Requires="x15">
      <x15ac:absPath xmlns:x15ac="http://schemas.microsoft.com/office/spreadsheetml/2010/11/ac" url="C:\Users\CS\Downloads\"/>
    </mc:Choice>
  </mc:AlternateContent>
  <xr:revisionPtr revIDLastSave="0" documentId="13_ncr:1_{E4FEF73D-294A-4E92-BFF2-1516E7AA4BFE}" xr6:coauthVersionLast="47" xr6:coauthVersionMax="47" xr10:uidLastSave="{00000000-0000-0000-0000-000000000000}"/>
  <bookViews>
    <workbookView xWindow="-120" yWindow="-120" windowWidth="20730" windowHeight="11040" xr2:uid="{00000000-000D-0000-FFFF-FFFF00000000}"/>
  </bookViews>
  <sheets>
    <sheet name="Price Estimate" sheetId="1" r:id="rId1"/>
  </sheet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T20" i="1" l="1"/>
  <c r="T21" i="1"/>
  <c r="T22" i="1"/>
  <c r="T23" i="1"/>
  <c r="T19" i="1"/>
  <c r="S20" i="1"/>
  <c r="S21" i="1"/>
  <c r="S22" i="1"/>
  <c r="S23" i="1"/>
  <c r="S19" i="1"/>
  <c r="R20" i="1"/>
  <c r="R21" i="1"/>
  <c r="R22" i="1"/>
  <c r="R23" i="1"/>
  <c r="R19" i="1"/>
  <c r="Q20" i="1"/>
  <c r="Q21" i="1"/>
  <c r="Q22" i="1"/>
  <c r="Q23" i="1"/>
  <c r="Q19" i="1"/>
  <c r="I23" i="1"/>
  <c r="K23" i="1" s="1"/>
  <c r="P28" i="1" s="1"/>
  <c r="I22" i="1"/>
  <c r="K22" i="1" s="1"/>
  <c r="I21" i="1"/>
  <c r="K21" i="1" s="1"/>
  <c r="I20" i="1"/>
  <c r="K20" i="1" s="1"/>
  <c r="I19" i="1"/>
  <c r="K19" i="1" s="1"/>
  <c r="P26" i="1" s="1"/>
  <c r="P29" i="1" s="1"/>
</calcChain>
</file>

<file path=xl/sharedStrings.xml><?xml version="1.0" encoding="utf-8"?>
<sst xmlns="http://schemas.openxmlformats.org/spreadsheetml/2006/main" count="136" uniqueCount="58">
  <si>
    <t>Price Estimate</t>
  </si>
  <si>
    <t>Lavanya G</t>
  </si>
  <si>
    <t>CONNECTIVITY IT SOLUTIONS PVT LTD</t>
  </si>
  <si>
    <t>1877,1ST FLOOR,31ST CROSS,,10TH MAIN</t>
  </si>
  <si>
    <t>BANGALORE, KA-560070</t>
  </si>
  <si>
    <t>INDIA</t>
  </si>
  <si>
    <t>Ph no:+91 +91 80 26716555</t>
  </si>
  <si>
    <t/>
  </si>
  <si>
    <t>Price Estimate for planning and information purposes only and is not a binding offer from Cisco.</t>
  </si>
  <si>
    <r>
      <rPr>
        <b/>
        <sz val="9"/>
        <color indexed="8"/>
        <rFont val="Calibri"/>
      </rPr>
      <t>Date:</t>
    </r>
    <r>
      <rPr>
        <sz val="9"/>
        <color indexed="8"/>
        <rFont val="Calibri"/>
      </rPr>
      <t xml:space="preserve"> 18-Oct-2022</t>
    </r>
  </si>
  <si>
    <t>All prices are shown in INR</t>
  </si>
  <si>
    <t>Part Number</t>
  </si>
  <si>
    <t>Smart Account Mandatory</t>
  </si>
  <si>
    <t>Description</t>
  </si>
  <si>
    <t>Service Duration (Months)</t>
  </si>
  <si>
    <t>Estimated Lead Time (Days)</t>
  </si>
  <si>
    <t>Unit List Price</t>
  </si>
  <si>
    <t>Pricing Term</t>
  </si>
  <si>
    <t>Qty</t>
  </si>
  <si>
    <t>Unit Net Price</t>
  </si>
  <si>
    <t>Disc(%)</t>
  </si>
  <si>
    <t>Extended Net Price</t>
  </si>
  <si>
    <t>Extended Net Price - FTWZ Freight Amount</t>
  </si>
  <si>
    <t>Extended Net Price - SLC Duty Amount</t>
  </si>
  <si>
    <t>Extended Net Price - SLC Freight Amount</t>
  </si>
  <si>
    <t>Success Track</t>
  </si>
  <si>
    <t>CX Level</t>
  </si>
  <si>
    <t>MX67-HW</t>
  </si>
  <si>
    <t>-</t>
  </si>
  <si>
    <t>Meraki MX67 Router/Security Appliance</t>
  </si>
  <si>
    <t>---</t>
  </si>
  <si>
    <t>LIC-MX67-ENT-1YR</t>
  </si>
  <si>
    <t>Meraki MX67 Enterprise License and Support, 1YR</t>
  </si>
  <si>
    <t>N/A</t>
  </si>
  <si>
    <t>INTEGRATED SECURE OPERATIONS</t>
  </si>
  <si>
    <t>MA-PWR-CORD-IN</t>
  </si>
  <si>
    <t>Meraki AC Power Cord for MX and MS (India Plug)</t>
  </si>
  <si>
    <t>L-AC-PLS-LIC=</t>
  </si>
  <si>
    <t>Secure Client Advantage Term License, Total Unique Users</t>
  </si>
  <si>
    <t>L-AC-PLS-1Y-S1</t>
  </si>
  <si>
    <t>Cisco AnyConnect Plus License, 1YR, 25-99 Users</t>
  </si>
  <si>
    <t>Product Total</t>
  </si>
  <si>
    <t>Service Total :</t>
  </si>
  <si>
    <t>Subscription Total</t>
  </si>
  <si>
    <t>Total Price:</t>
  </si>
  <si>
    <r>
      <rPr>
        <b/>
        <sz val="9"/>
        <color indexed="8"/>
        <rFont val="Calibri"/>
      </rPr>
      <t>Valid through:</t>
    </r>
    <r>
      <rPr>
        <sz val="9"/>
        <color indexed="8"/>
        <rFont val="Calibri"/>
      </rPr>
      <t xml:space="preserve">  </t>
    </r>
  </si>
  <si>
    <r>
      <rPr>
        <b/>
        <sz val="9"/>
        <color indexed="8"/>
        <rFont val="Calibri"/>
      </rPr>
      <t>FOB Point:</t>
    </r>
    <r>
      <rPr>
        <sz val="9"/>
        <color indexed="8"/>
        <rFont val="Calibri"/>
      </rPr>
      <t xml:space="preserve">         None</t>
    </r>
  </si>
  <si>
    <t>Notes</t>
  </si>
  <si>
    <t>Signed:</t>
  </si>
  <si>
    <t>Estimate ID:</t>
  </si>
  <si>
    <t>FY140198216YT</t>
  </si>
  <si>
    <t>Deal ID:</t>
  </si>
  <si>
    <t>NA</t>
  </si>
  <si>
    <t>"This Price Estimate does not constitute an offer by CISCO to sell products, but is instead an invitation to issue a purchase order to CISCO until the valid date specified in this price estimate. Such a purchase order will be subject to Cisco's standard procedures, terms and conditions for the acceptance of purchase orders. This order may be subject to indirect tax (VAT, GST, sales tax or other indirect taxes), duty and freight charges even if not noted on this estimate."</t>
  </si>
  <si>
    <t>Total with DNF</t>
  </si>
  <si>
    <t>Disti margin @1%</t>
  </si>
  <si>
    <t>Total income price</t>
  </si>
  <si>
    <t>Unit price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</si>
</sst>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5" formatCode="#,##0.0000"/>
  </numFmts>
  <fonts count="17" x14ac:knownFonts="1">
    <font>
      <sz val="11"/>
      <color indexed="8"/>
      <name val="Calibri"/>
      <family val="2"/>
      <scheme val="minor"/>
    </font>
    <font>
      <b/>
      <sz val="16"/>
      <color indexed="8"/>
      <name val="Helvetica"/>
    </font>
    <font>
      <b/>
      <sz val="11"/>
      <color indexed="10"/>
      <name val="Helvetica"/>
    </font>
    <font>
      <b/>
      <sz val="9"/>
      <color indexed="8"/>
      <name val="Helvetica"/>
    </font>
    <font>
      <sz val="9"/>
      <color indexed="8"/>
      <name val="Helvetica"/>
    </font>
    <font>
      <sz val="9"/>
      <color indexed="8"/>
      <name val="Helvetica"/>
    </font>
    <font>
      <b/>
      <sz val="9"/>
      <color indexed="8"/>
      <name val="Helvetica"/>
    </font>
    <font>
      <sz val="9"/>
      <color indexed="8"/>
      <name val="Helvetica"/>
    </font>
    <font>
      <sz val="9"/>
      <color indexed="8"/>
      <name val="Helvetica"/>
    </font>
    <font>
      <b/>
      <sz val="9"/>
      <color indexed="8"/>
      <name val="Helvetica"/>
    </font>
    <font>
      <sz val="9"/>
      <color indexed="8"/>
      <name val="Helvetica"/>
    </font>
    <font>
      <sz val="8"/>
      <color indexed="8"/>
      <name val="Calibri"/>
    </font>
    <font>
      <sz val="7"/>
      <color indexed="8"/>
      <name val="Helvetica"/>
    </font>
    <font>
      <b/>
      <sz val="9"/>
      <color indexed="8"/>
      <name val="Helvetica"/>
    </font>
    <font>
      <b/>
      <sz val="9"/>
      <color indexed="8"/>
      <name val="Calibri"/>
    </font>
    <font>
      <sz val="9"/>
      <color indexed="8"/>
      <name val="Calibri"/>
    </font>
    <font>
      <sz val="9"/>
      <color indexed="8"/>
      <name val="Helvetica"/>
    </font>
  </fonts>
  <fills count="3">
    <fill>
      <patternFill patternType="none"/>
    </fill>
    <fill>
      <patternFill patternType="gray125"/>
    </fill>
    <fill>
      <patternFill patternType="solid">
        <fgColor indexed="55"/>
      </patternFill>
    </fill>
  </fills>
  <borders count="5">
    <border>
      <left/>
      <right/>
      <top/>
      <bottom/>
      <diagonal/>
    </border>
    <border>
      <left/>
      <right/>
      <top/>
      <bottom style="thin">
        <color indexed="8"/>
      </bottom>
      <diagonal/>
    </border>
    <border>
      <left/>
      <right/>
      <top/>
      <bottom style="medium">
        <color indexed="8"/>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bottom/>
      <diagonal/>
    </border>
  </borders>
  <cellStyleXfs count="1">
    <xf numFmtId="0" fontId="0" fillId="0" borderId="0"/>
  </cellStyleXfs>
  <cellXfs count="29">
    <xf numFmtId="0" fontId="0" fillId="0" borderId="0" xfId="0"/>
    <xf numFmtId="0" fontId="0" fillId="0" borderId="1" xfId="0" applyBorder="1"/>
    <xf numFmtId="0" fontId="0" fillId="0" borderId="2" xfId="0" applyBorder="1"/>
    <xf numFmtId="0" fontId="3" fillId="0" borderId="0" xfId="0" applyFont="1" applyAlignment="1">
      <alignment horizontal="left" vertical="center"/>
    </xf>
    <xf numFmtId="0" fontId="5" fillId="0" borderId="0" xfId="0" applyFont="1" applyAlignment="1">
      <alignment horizontal="right" vertical="center"/>
    </xf>
    <xf numFmtId="4" fontId="6" fillId="0" borderId="0" xfId="0" applyNumberFormat="1" applyFont="1" applyAlignment="1">
      <alignment horizontal="right" vertical="center"/>
    </xf>
    <xf numFmtId="4" fontId="7" fillId="0" borderId="0" xfId="0" applyNumberFormat="1" applyFont="1" applyAlignment="1">
      <alignment horizontal="right" vertical="center"/>
    </xf>
    <xf numFmtId="0" fontId="8" fillId="0" borderId="0" xfId="0" applyFont="1" applyAlignment="1">
      <alignment horizontal="center" vertical="center"/>
    </xf>
    <xf numFmtId="0" fontId="9" fillId="2" borderId="3" xfId="0" applyFont="1" applyFill="1" applyBorder="1" applyAlignment="1">
      <alignment horizontal="left" vertical="center" wrapText="1"/>
    </xf>
    <xf numFmtId="0" fontId="9" fillId="2" borderId="3" xfId="0" applyFont="1" applyFill="1" applyBorder="1" applyAlignment="1">
      <alignment horizontal="right" vertical="center" wrapText="1"/>
    </xf>
    <xf numFmtId="0" fontId="9" fillId="2" borderId="3" xfId="0" applyFont="1" applyFill="1" applyBorder="1" applyAlignment="1">
      <alignment horizontal="center" vertical="center" wrapText="1"/>
    </xf>
    <xf numFmtId="0" fontId="10" fillId="0" borderId="3" xfId="0" applyFont="1" applyBorder="1" applyAlignment="1">
      <alignment horizontal="left" vertical="center" wrapText="1"/>
    </xf>
    <xf numFmtId="4" fontId="10" fillId="0" borderId="3" xfId="0" applyNumberFormat="1" applyFont="1" applyBorder="1" applyAlignment="1">
      <alignment horizontal="right" vertical="center" wrapText="1"/>
    </xf>
    <xf numFmtId="0" fontId="10" fillId="0" borderId="3" xfId="0" applyFont="1" applyBorder="1" applyAlignment="1">
      <alignment horizontal="center" vertical="center" wrapText="1"/>
    </xf>
    <xf numFmtId="1" fontId="10" fillId="0" borderId="3" xfId="0" applyNumberFormat="1" applyFont="1" applyBorder="1" applyAlignment="1">
      <alignment horizontal="center" vertical="center" wrapText="1"/>
    </xf>
    <xf numFmtId="0" fontId="10" fillId="0" borderId="3" xfId="0" applyFont="1" applyBorder="1" applyAlignment="1">
      <alignment horizontal="left" vertical="top" wrapText="1"/>
    </xf>
    <xf numFmtId="0" fontId="13" fillId="0" borderId="3" xfId="0" applyFont="1" applyBorder="1" applyAlignment="1">
      <alignment horizontal="left" vertical="top" wrapText="1"/>
    </xf>
    <xf numFmtId="4" fontId="16" fillId="0" borderId="3" xfId="0" applyNumberFormat="1" applyFont="1" applyBorder="1" applyAlignment="1">
      <alignment horizontal="right" vertical="center" wrapText="1"/>
    </xf>
    <xf numFmtId="0" fontId="1" fillId="0" borderId="0" xfId="0" applyFont="1" applyAlignment="1">
      <alignment horizontal="center" vertical="center"/>
    </xf>
    <xf numFmtId="0" fontId="0" fillId="0" borderId="0" xfId="0"/>
    <xf numFmtId="0" fontId="4" fillId="0" borderId="0" xfId="0" applyFont="1" applyAlignment="1">
      <alignment horizontal="left" vertical="center" wrapText="1"/>
    </xf>
    <xf numFmtId="0" fontId="3" fillId="0" borderId="0" xfId="0" applyFont="1" applyAlignment="1">
      <alignment horizontal="left" vertical="center"/>
    </xf>
    <xf numFmtId="0" fontId="2" fillId="0" borderId="0" xfId="0" applyFont="1" applyAlignment="1">
      <alignment horizontal="center" vertical="center" wrapText="1"/>
    </xf>
    <xf numFmtId="0" fontId="5" fillId="0" borderId="0" xfId="0" applyFont="1" applyAlignment="1">
      <alignment horizontal="right" vertical="center"/>
    </xf>
    <xf numFmtId="0" fontId="11" fillId="0" borderId="0" xfId="0" applyFont="1" applyAlignment="1">
      <alignment horizontal="left" vertical="top" wrapText="1"/>
    </xf>
    <xf numFmtId="0" fontId="12" fillId="0" borderId="0" xfId="0" applyFont="1" applyAlignment="1">
      <alignment horizontal="left" vertical="center" wrapText="1"/>
    </xf>
    <xf numFmtId="0" fontId="3" fillId="2" borderId="4" xfId="0" applyFont="1" applyFill="1" applyBorder="1" applyAlignment="1">
      <alignment horizontal="right" vertical="center" wrapText="1"/>
    </xf>
    <xf numFmtId="4" fontId="0" fillId="0" borderId="0" xfId="0" applyNumberFormat="1"/>
    <xf numFmtId="165"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T36"/>
  <sheetViews>
    <sheetView showGridLines="0" tabSelected="1" topLeftCell="I19" workbookViewId="0">
      <selection activeCell="R35" sqref="R35"/>
    </sheetView>
  </sheetViews>
  <sheetFormatPr defaultColWidth="14.85546875" defaultRowHeight="12.75" customHeight="1" x14ac:dyDescent="0.25"/>
  <cols>
    <col min="1" max="1" width="23.42578125" customWidth="1"/>
    <col min="2" max="2" width="13.7109375" customWidth="1"/>
    <col min="3" max="3" width="31.28515625" customWidth="1"/>
    <col min="4" max="4" width="16.42578125" customWidth="1"/>
    <col min="5" max="5" width="7.85546875" customWidth="1"/>
    <col min="6" max="6" width="18.42578125" customWidth="1"/>
    <col min="7" max="8" width="9.7109375" customWidth="1"/>
    <col min="9" max="9" width="13.7109375" customWidth="1"/>
    <col min="10" max="10" width="7" customWidth="1"/>
    <col min="11" max="11" width="13.7109375" customWidth="1"/>
    <col min="12" max="14" width="18.42578125" customWidth="1"/>
    <col min="15" max="15" width="23.42578125" customWidth="1"/>
    <col min="16" max="16" width="9.7109375" customWidth="1"/>
  </cols>
  <sheetData>
    <row r="2" spans="1:16" ht="20.45" customHeight="1" x14ac:dyDescent="0.25">
      <c r="A2" s="18" t="s">
        <v>0</v>
      </c>
      <c r="B2" s="19"/>
      <c r="C2" s="19"/>
      <c r="D2" s="19"/>
      <c r="E2" s="19"/>
      <c r="F2" s="19"/>
      <c r="G2" s="19"/>
      <c r="H2" s="19"/>
      <c r="I2" s="19"/>
      <c r="J2" s="19"/>
      <c r="K2" s="19"/>
      <c r="L2" s="19"/>
      <c r="M2" s="19"/>
      <c r="N2" s="19"/>
      <c r="O2" s="19"/>
      <c r="P2" s="19"/>
    </row>
    <row r="3" spans="1:16" ht="15" x14ac:dyDescent="0.25">
      <c r="A3" s="20" t="s">
        <v>1</v>
      </c>
      <c r="B3" s="19"/>
      <c r="C3" s="19"/>
      <c r="O3" s="21" t="s">
        <v>7</v>
      </c>
      <c r="P3" s="19"/>
    </row>
    <row r="4" spans="1:16" ht="15" x14ac:dyDescent="0.25">
      <c r="A4" s="20" t="s">
        <v>2</v>
      </c>
      <c r="B4" s="19"/>
      <c r="C4" s="19"/>
      <c r="O4" s="20" t="s">
        <v>7</v>
      </c>
      <c r="P4" s="19"/>
    </row>
    <row r="5" spans="1:16" ht="15" x14ac:dyDescent="0.25">
      <c r="A5" s="20" t="s">
        <v>3</v>
      </c>
      <c r="B5" s="19"/>
      <c r="C5" s="19"/>
      <c r="O5" s="20" t="s">
        <v>7</v>
      </c>
      <c r="P5" s="19"/>
    </row>
    <row r="6" spans="1:16" ht="15" x14ac:dyDescent="0.25">
      <c r="A6" s="20" t="s">
        <v>4</v>
      </c>
      <c r="B6" s="19"/>
      <c r="C6" s="19"/>
      <c r="O6" s="20" t="s">
        <v>5</v>
      </c>
      <c r="P6" s="19"/>
    </row>
    <row r="7" spans="1:16" ht="15" x14ac:dyDescent="0.25">
      <c r="A7" s="20" t="s">
        <v>5</v>
      </c>
      <c r="B7" s="19"/>
      <c r="C7" s="19"/>
      <c r="O7" s="19"/>
      <c r="P7" s="19"/>
    </row>
    <row r="8" spans="1:16" ht="15" x14ac:dyDescent="0.25">
      <c r="A8" s="20" t="s">
        <v>6</v>
      </c>
      <c r="B8" s="19"/>
      <c r="C8" s="19"/>
      <c r="O8" s="19"/>
      <c r="P8" s="19"/>
    </row>
    <row r="10" spans="1:16" ht="15" x14ac:dyDescent="0.25">
      <c r="A10" s="2" t="s">
        <v>7</v>
      </c>
      <c r="B10" s="2" t="s">
        <v>7</v>
      </c>
      <c r="C10" s="2" t="s">
        <v>7</v>
      </c>
      <c r="D10" s="2" t="s">
        <v>7</v>
      </c>
      <c r="E10" s="2" t="s">
        <v>7</v>
      </c>
      <c r="F10" s="2" t="s">
        <v>7</v>
      </c>
      <c r="G10" s="2" t="s">
        <v>7</v>
      </c>
      <c r="H10" s="2" t="s">
        <v>7</v>
      </c>
      <c r="I10" s="2" t="s">
        <v>7</v>
      </c>
      <c r="J10" s="2" t="s">
        <v>7</v>
      </c>
      <c r="K10" s="2" t="s">
        <v>7</v>
      </c>
      <c r="L10" s="2" t="s">
        <v>7</v>
      </c>
      <c r="M10" s="2" t="s">
        <v>7</v>
      </c>
      <c r="N10" s="2" t="s">
        <v>7</v>
      </c>
      <c r="O10" s="2" t="s">
        <v>7</v>
      </c>
      <c r="P10" s="2" t="s">
        <v>7</v>
      </c>
    </row>
    <row r="11" spans="1:16" ht="15" x14ac:dyDescent="0.25">
      <c r="A11" s="22" t="s">
        <v>8</v>
      </c>
      <c r="B11" s="19"/>
      <c r="C11" s="19"/>
      <c r="D11" s="19"/>
      <c r="E11" s="19"/>
      <c r="F11" s="19"/>
      <c r="G11" s="19"/>
      <c r="H11" s="19"/>
      <c r="I11" s="19"/>
      <c r="J11" s="19"/>
      <c r="K11" s="19"/>
      <c r="L11" s="19"/>
      <c r="M11" s="19"/>
      <c r="N11" s="19"/>
      <c r="O11" s="19"/>
      <c r="P11" s="19"/>
    </row>
    <row r="12" spans="1:16" ht="12.75" customHeight="1" x14ac:dyDescent="0.25">
      <c r="A12" s="19"/>
      <c r="B12" s="19"/>
      <c r="C12" s="19"/>
      <c r="D12" s="19"/>
      <c r="E12" s="19"/>
      <c r="F12" s="19"/>
      <c r="G12" s="19"/>
      <c r="H12" s="19"/>
      <c r="I12" s="19"/>
      <c r="J12" s="19"/>
      <c r="K12" s="19"/>
      <c r="L12" s="19"/>
      <c r="M12" s="19"/>
      <c r="N12" s="19"/>
      <c r="O12" s="19"/>
      <c r="P12" s="19"/>
    </row>
    <row r="13" spans="1:16" ht="15" x14ac:dyDescent="0.25">
      <c r="A13" s="21" t="s">
        <v>9</v>
      </c>
      <c r="B13" s="19"/>
      <c r="N13" s="3" t="s">
        <v>49</v>
      </c>
      <c r="P13" s="4" t="s">
        <v>50</v>
      </c>
    </row>
    <row r="14" spans="1:16" ht="15" x14ac:dyDescent="0.25">
      <c r="N14" s="3" t="s">
        <v>51</v>
      </c>
      <c r="P14" s="4" t="s">
        <v>52</v>
      </c>
    </row>
    <row r="17" spans="1:20" ht="15" x14ac:dyDescent="0.25">
      <c r="N17" s="23" t="s">
        <v>10</v>
      </c>
      <c r="O17" s="19"/>
      <c r="P17" s="19"/>
    </row>
    <row r="18" spans="1:20" ht="42" customHeight="1" x14ac:dyDescent="0.25">
      <c r="A18" s="8" t="s">
        <v>11</v>
      </c>
      <c r="B18" s="8" t="s">
        <v>12</v>
      </c>
      <c r="C18" s="8" t="s">
        <v>13</v>
      </c>
      <c r="D18" s="10" t="s">
        <v>14</v>
      </c>
      <c r="E18" s="10" t="s">
        <v>15</v>
      </c>
      <c r="F18" s="9" t="s">
        <v>16</v>
      </c>
      <c r="G18" s="10" t="s">
        <v>17</v>
      </c>
      <c r="H18" s="10" t="s">
        <v>18</v>
      </c>
      <c r="I18" s="9" t="s">
        <v>19</v>
      </c>
      <c r="J18" s="9" t="s">
        <v>20</v>
      </c>
      <c r="K18" s="9" t="s">
        <v>21</v>
      </c>
      <c r="L18" s="9" t="s">
        <v>22</v>
      </c>
      <c r="M18" s="9" t="s">
        <v>23</v>
      </c>
      <c r="N18" s="9" t="s">
        <v>24</v>
      </c>
      <c r="O18" s="8" t="s">
        <v>25</v>
      </c>
      <c r="P18" s="10" t="s">
        <v>26</v>
      </c>
      <c r="Q18" s="26" t="s">
        <v>54</v>
      </c>
      <c r="R18" s="26" t="s">
        <v>55</v>
      </c>
      <c r="S18" s="26" t="s">
        <v>56</v>
      </c>
      <c r="T18" s="26" t="s">
        <v>57</v>
      </c>
    </row>
    <row r="19" spans="1:20" ht="24" x14ac:dyDescent="0.25">
      <c r="A19" s="16" t="s">
        <v>27</v>
      </c>
      <c r="B19" s="15" t="s">
        <v>28</v>
      </c>
      <c r="C19" s="15" t="s">
        <v>29</v>
      </c>
      <c r="D19" s="13" t="s">
        <v>30</v>
      </c>
      <c r="E19" s="13">
        <v>35</v>
      </c>
      <c r="F19" s="12">
        <v>62005.919999999998</v>
      </c>
      <c r="G19" s="14" t="s">
        <v>7</v>
      </c>
      <c r="H19" s="14">
        <v>1</v>
      </c>
      <c r="I19" s="12">
        <f>ROUND(F19-((F19*J19)/100),2)</f>
        <v>18601.78</v>
      </c>
      <c r="J19" s="12">
        <v>70</v>
      </c>
      <c r="K19" s="12">
        <f>ROUND((H19 * I19),2)</f>
        <v>18601.78</v>
      </c>
      <c r="L19" s="12">
        <v>1023.1</v>
      </c>
      <c r="M19" s="12">
        <v>2762.23</v>
      </c>
      <c r="N19" s="12">
        <v>1023.1</v>
      </c>
      <c r="O19" s="11" t="s">
        <v>7</v>
      </c>
      <c r="P19" s="13" t="s">
        <v>7</v>
      </c>
      <c r="Q19" s="27">
        <f>K19+M19+N19</f>
        <v>22387.109999999997</v>
      </c>
      <c r="R19">
        <f>Q19*1%</f>
        <v>223.87109999999998</v>
      </c>
      <c r="S19" s="28">
        <f>Q19+R19</f>
        <v>22610.981099999997</v>
      </c>
      <c r="T19">
        <f>S19/H19</f>
        <v>22610.981099999997</v>
      </c>
    </row>
    <row r="20" spans="1:20" ht="24" x14ac:dyDescent="0.25">
      <c r="A20" s="16" t="s">
        <v>31</v>
      </c>
      <c r="B20" s="15" t="s">
        <v>28</v>
      </c>
      <c r="C20" s="15" t="s">
        <v>32</v>
      </c>
      <c r="D20" s="13" t="s">
        <v>30</v>
      </c>
      <c r="E20" s="13" t="s">
        <v>33</v>
      </c>
      <c r="F20" s="12">
        <v>29183</v>
      </c>
      <c r="G20" s="14" t="s">
        <v>7</v>
      </c>
      <c r="H20" s="14">
        <v>1</v>
      </c>
      <c r="I20" s="12">
        <f>ROUND(F20-((F20*J20)/100),2)</f>
        <v>8754.9</v>
      </c>
      <c r="J20" s="12">
        <v>70</v>
      </c>
      <c r="K20" s="12">
        <f>ROUND((H20 * I20),2)</f>
        <v>8754.9</v>
      </c>
      <c r="L20" s="12">
        <v>0</v>
      </c>
      <c r="M20" s="12">
        <v>0</v>
      </c>
      <c r="N20" s="12">
        <v>0</v>
      </c>
      <c r="O20" s="11" t="s">
        <v>34</v>
      </c>
      <c r="P20" s="13" t="s">
        <v>7</v>
      </c>
      <c r="Q20" s="27">
        <f t="shared" ref="Q20:Q23" si="0">K20+M20+N20</f>
        <v>8754.9</v>
      </c>
      <c r="R20">
        <f t="shared" ref="R20:R23" si="1">Q20*1%</f>
        <v>87.548999999999992</v>
      </c>
      <c r="S20" s="28">
        <f t="shared" ref="S20:S23" si="2">Q20+R20</f>
        <v>8842.4490000000005</v>
      </c>
      <c r="T20">
        <f t="shared" ref="T20:T23" si="3">S20/H20</f>
        <v>8842.4490000000005</v>
      </c>
    </row>
    <row r="21" spans="1:20" ht="24" x14ac:dyDescent="0.25">
      <c r="A21" s="16" t="s">
        <v>35</v>
      </c>
      <c r="B21" s="15" t="s">
        <v>28</v>
      </c>
      <c r="C21" s="15" t="s">
        <v>36</v>
      </c>
      <c r="D21" s="13" t="s">
        <v>30</v>
      </c>
      <c r="E21" s="13">
        <v>1</v>
      </c>
      <c r="F21" s="12">
        <v>1694.89</v>
      </c>
      <c r="G21" s="14" t="s">
        <v>7</v>
      </c>
      <c r="H21" s="14">
        <v>1</v>
      </c>
      <c r="I21" s="12">
        <f>ROUND(F21-((F21*J21)/100),2)</f>
        <v>508.47</v>
      </c>
      <c r="J21" s="12">
        <v>70</v>
      </c>
      <c r="K21" s="12">
        <f>ROUND((H21 * I21),2)</f>
        <v>508.47</v>
      </c>
      <c r="L21" s="12">
        <v>27.97</v>
      </c>
      <c r="M21" s="12">
        <v>52.13</v>
      </c>
      <c r="N21" s="12">
        <v>27.97</v>
      </c>
      <c r="O21" s="11" t="s">
        <v>7</v>
      </c>
      <c r="P21" s="13" t="s">
        <v>7</v>
      </c>
      <c r="Q21" s="27">
        <f t="shared" si="0"/>
        <v>588.57000000000005</v>
      </c>
      <c r="R21">
        <f t="shared" si="1"/>
        <v>5.8857000000000008</v>
      </c>
      <c r="S21" s="28">
        <f t="shared" si="2"/>
        <v>594.45570000000009</v>
      </c>
      <c r="T21">
        <f t="shared" si="3"/>
        <v>594.45570000000009</v>
      </c>
    </row>
    <row r="22" spans="1:20" ht="24" x14ac:dyDescent="0.25">
      <c r="A22" s="16" t="s">
        <v>37</v>
      </c>
      <c r="B22" s="15" t="s">
        <v>28</v>
      </c>
      <c r="C22" s="15" t="s">
        <v>38</v>
      </c>
      <c r="D22" s="13" t="s">
        <v>30</v>
      </c>
      <c r="E22" s="13">
        <v>3</v>
      </c>
      <c r="F22" s="12">
        <v>0</v>
      </c>
      <c r="G22" s="14" t="s">
        <v>7</v>
      </c>
      <c r="H22" s="14">
        <v>25</v>
      </c>
      <c r="I22" s="12">
        <f>ROUND(F22-((F22*J22)/100),2)</f>
        <v>0</v>
      </c>
      <c r="J22" s="12">
        <v>70</v>
      </c>
      <c r="K22" s="12">
        <f>ROUND((H22 * I22),2)</f>
        <v>0</v>
      </c>
      <c r="L22" s="12">
        <v>0</v>
      </c>
      <c r="M22" s="12">
        <v>0</v>
      </c>
      <c r="N22" s="12">
        <v>0</v>
      </c>
      <c r="O22" s="11" t="s">
        <v>7</v>
      </c>
      <c r="P22" s="13" t="s">
        <v>7</v>
      </c>
      <c r="Q22" s="27">
        <f t="shared" si="0"/>
        <v>0</v>
      </c>
      <c r="R22">
        <f t="shared" si="1"/>
        <v>0</v>
      </c>
      <c r="S22" s="28">
        <f t="shared" si="2"/>
        <v>0</v>
      </c>
      <c r="T22">
        <f t="shared" si="3"/>
        <v>0</v>
      </c>
    </row>
    <row r="23" spans="1:20" ht="24" x14ac:dyDescent="0.25">
      <c r="A23" s="11" t="s">
        <v>39</v>
      </c>
      <c r="B23" s="11" t="s">
        <v>28</v>
      </c>
      <c r="C23" s="15" t="s">
        <v>40</v>
      </c>
      <c r="D23" s="13">
        <v>12</v>
      </c>
      <c r="E23" s="13" t="s">
        <v>33</v>
      </c>
      <c r="F23" s="17">
        <v>486.64</v>
      </c>
      <c r="G23" s="14" t="s">
        <v>7</v>
      </c>
      <c r="H23" s="14">
        <v>25</v>
      </c>
      <c r="I23" s="12">
        <f>ROUND(F23-((F23*J23)/100),2)</f>
        <v>145.99</v>
      </c>
      <c r="J23" s="12">
        <v>70</v>
      </c>
      <c r="K23" s="12">
        <f>ROUND((H23 * I23),2)</f>
        <v>3649.75</v>
      </c>
      <c r="L23" s="12">
        <v>0</v>
      </c>
      <c r="M23" s="12">
        <v>0</v>
      </c>
      <c r="N23" s="12">
        <v>0</v>
      </c>
      <c r="O23" s="11" t="s">
        <v>7</v>
      </c>
      <c r="P23" s="13" t="s">
        <v>7</v>
      </c>
      <c r="Q23" s="27">
        <f t="shared" si="0"/>
        <v>3649.75</v>
      </c>
      <c r="R23">
        <f t="shared" si="1"/>
        <v>36.497500000000002</v>
      </c>
      <c r="S23" s="28">
        <f t="shared" si="2"/>
        <v>3686.2474999999999</v>
      </c>
      <c r="T23">
        <f t="shared" si="3"/>
        <v>147.44989999999999</v>
      </c>
    </row>
    <row r="24" spans="1:20" ht="15" x14ac:dyDescent="0.25">
      <c r="A24" s="2" t="s">
        <v>7</v>
      </c>
      <c r="B24" s="2" t="s">
        <v>7</v>
      </c>
      <c r="C24" s="2" t="s">
        <v>7</v>
      </c>
      <c r="D24" s="2" t="s">
        <v>7</v>
      </c>
      <c r="E24" s="2" t="s">
        <v>7</v>
      </c>
      <c r="F24" s="2" t="s">
        <v>7</v>
      </c>
      <c r="G24" s="2" t="s">
        <v>7</v>
      </c>
      <c r="H24" s="2" t="s">
        <v>7</v>
      </c>
      <c r="I24" s="2" t="s">
        <v>7</v>
      </c>
      <c r="J24" s="2" t="s">
        <v>7</v>
      </c>
      <c r="K24" s="2" t="s">
        <v>7</v>
      </c>
      <c r="L24" s="2" t="s">
        <v>7</v>
      </c>
      <c r="M24" s="2" t="s">
        <v>7</v>
      </c>
      <c r="N24" s="2" t="s">
        <v>7</v>
      </c>
      <c r="O24" s="2" t="s">
        <v>7</v>
      </c>
      <c r="P24" s="2" t="s">
        <v>7</v>
      </c>
    </row>
    <row r="26" spans="1:20" ht="15" x14ac:dyDescent="0.25">
      <c r="A26" s="21" t="s">
        <v>45</v>
      </c>
      <c r="B26" s="21" t="s">
        <v>7</v>
      </c>
      <c r="C26" s="19"/>
      <c r="D26" s="19"/>
      <c r="N26" s="3" t="s">
        <v>41</v>
      </c>
      <c r="P26" s="6">
        <f>(K19+K20+K21+K22)</f>
        <v>27865.15</v>
      </c>
    </row>
    <row r="27" spans="1:20" ht="15" x14ac:dyDescent="0.25">
      <c r="A27" s="21" t="s">
        <v>46</v>
      </c>
      <c r="B27" s="21" t="s">
        <v>7</v>
      </c>
      <c r="C27" s="19"/>
      <c r="D27" s="19"/>
      <c r="N27" s="3" t="s">
        <v>42</v>
      </c>
      <c r="P27" s="6">
        <v>0</v>
      </c>
    </row>
    <row r="28" spans="1:20" ht="15" x14ac:dyDescent="0.25">
      <c r="N28" s="3" t="s">
        <v>43</v>
      </c>
      <c r="P28" s="6">
        <f>(K23)</f>
        <v>3649.75</v>
      </c>
    </row>
    <row r="29" spans="1:20" ht="15" x14ac:dyDescent="0.25">
      <c r="N29" s="3" t="s">
        <v>44</v>
      </c>
      <c r="P29" s="5">
        <f>(P27+P26+P28)</f>
        <v>31514.9</v>
      </c>
    </row>
    <row r="30" spans="1:20" ht="15" x14ac:dyDescent="0.25">
      <c r="A30" s="19" t="s">
        <v>47</v>
      </c>
      <c r="B30" s="19"/>
      <c r="C30" s="19"/>
      <c r="D30" s="19"/>
    </row>
    <row r="31" spans="1:20" ht="15" x14ac:dyDescent="0.25">
      <c r="A31" s="24" t="s">
        <v>7</v>
      </c>
      <c r="B31" s="19"/>
      <c r="C31" s="19"/>
      <c r="D31" s="19"/>
      <c r="E31" s="19"/>
      <c r="F31" s="19"/>
      <c r="G31" s="19"/>
      <c r="H31" s="19"/>
      <c r="I31" s="19"/>
      <c r="J31" s="19"/>
      <c r="K31" s="19"/>
      <c r="L31" s="19"/>
      <c r="N31" s="21" t="s">
        <v>48</v>
      </c>
      <c r="O31" s="19"/>
      <c r="P31" s="1" t="s">
        <v>7</v>
      </c>
    </row>
    <row r="32" spans="1:20" ht="21.95" customHeight="1" x14ac:dyDescent="0.25">
      <c r="A32" s="19"/>
      <c r="B32" s="19"/>
      <c r="C32" s="19"/>
      <c r="D32" s="19"/>
      <c r="E32" s="19"/>
      <c r="F32" s="19"/>
      <c r="G32" s="19"/>
      <c r="H32" s="19"/>
      <c r="I32" s="19"/>
      <c r="J32" s="19"/>
      <c r="K32" s="19"/>
      <c r="L32" s="19"/>
      <c r="P32" s="7" t="s">
        <v>1</v>
      </c>
    </row>
    <row r="33" spans="1:16" ht="15" x14ac:dyDescent="0.25">
      <c r="A33" s="2" t="s">
        <v>7</v>
      </c>
      <c r="B33" s="2" t="s">
        <v>7</v>
      </c>
      <c r="C33" s="2" t="s">
        <v>7</v>
      </c>
      <c r="D33" s="2" t="s">
        <v>7</v>
      </c>
      <c r="E33" s="2" t="s">
        <v>7</v>
      </c>
      <c r="F33" s="2" t="s">
        <v>7</v>
      </c>
      <c r="G33" s="2" t="s">
        <v>7</v>
      </c>
      <c r="H33" s="2" t="s">
        <v>7</v>
      </c>
      <c r="I33" s="2" t="s">
        <v>7</v>
      </c>
      <c r="J33" s="2" t="s">
        <v>7</v>
      </c>
      <c r="K33" s="2" t="s">
        <v>7</v>
      </c>
      <c r="L33" s="2" t="s">
        <v>7</v>
      </c>
      <c r="M33" s="2" t="s">
        <v>7</v>
      </c>
      <c r="N33" s="2" t="s">
        <v>7</v>
      </c>
      <c r="O33" s="2" t="s">
        <v>7</v>
      </c>
      <c r="P33" s="2" t="s">
        <v>7</v>
      </c>
    </row>
    <row r="34" spans="1:16" ht="15" x14ac:dyDescent="0.25">
      <c r="A34" s="25" t="s">
        <v>53</v>
      </c>
      <c r="B34" s="19"/>
      <c r="C34" s="19"/>
      <c r="D34" s="19"/>
      <c r="E34" s="19"/>
      <c r="F34" s="19"/>
      <c r="G34" s="19"/>
      <c r="H34" s="19"/>
      <c r="I34" s="19"/>
      <c r="J34" s="19"/>
      <c r="K34" s="19"/>
      <c r="L34" s="19"/>
      <c r="M34" s="19"/>
      <c r="N34" s="19"/>
      <c r="O34" s="19"/>
      <c r="P34" s="19"/>
    </row>
    <row r="35" spans="1:16" ht="12.75" customHeight="1" x14ac:dyDescent="0.25">
      <c r="A35" s="19"/>
      <c r="B35" s="19"/>
      <c r="C35" s="19"/>
      <c r="D35" s="19"/>
      <c r="E35" s="19"/>
      <c r="F35" s="19"/>
      <c r="G35" s="19"/>
      <c r="H35" s="19"/>
      <c r="I35" s="19"/>
      <c r="J35" s="19"/>
      <c r="K35" s="19"/>
      <c r="L35" s="19"/>
      <c r="M35" s="19"/>
      <c r="N35" s="19"/>
      <c r="O35" s="19"/>
      <c r="P35" s="19"/>
    </row>
    <row r="36" spans="1:16" ht="12.75" customHeight="1" x14ac:dyDescent="0.25">
      <c r="A36" s="19"/>
      <c r="B36" s="19"/>
      <c r="C36" s="19"/>
      <c r="D36" s="19"/>
      <c r="E36" s="19"/>
      <c r="F36" s="19"/>
      <c r="G36" s="19"/>
      <c r="H36" s="19"/>
      <c r="I36" s="19"/>
      <c r="J36" s="19"/>
      <c r="K36" s="19"/>
      <c r="L36" s="19"/>
      <c r="M36" s="19"/>
      <c r="N36" s="19"/>
      <c r="O36" s="19"/>
      <c r="P36" s="19"/>
    </row>
  </sheetData>
  <mergeCells count="22">
    <mergeCell ref="A30:D30"/>
    <mergeCell ref="A31:L32"/>
    <mergeCell ref="N31:O31"/>
    <mergeCell ref="A34:P36"/>
    <mergeCell ref="A11:P12"/>
    <mergeCell ref="A13:B13"/>
    <mergeCell ref="N17:P17"/>
    <mergeCell ref="A26:D26"/>
    <mergeCell ref="A27:D27"/>
    <mergeCell ref="A7:C7"/>
    <mergeCell ref="A8:C8"/>
    <mergeCell ref="O3:P3"/>
    <mergeCell ref="O4:P4"/>
    <mergeCell ref="O5:P5"/>
    <mergeCell ref="O6:P6"/>
    <mergeCell ref="O7:P7"/>
    <mergeCell ref="O8:P8"/>
    <mergeCell ref="A2:P2"/>
    <mergeCell ref="A3:C3"/>
    <mergeCell ref="A4:C4"/>
    <mergeCell ref="A5:C5"/>
    <mergeCell ref="A6:C6"/>
  </mergeCells>
  <printOptions horizontalCentered="1"/>
  <pageMargins left="0.7" right="0.7" top="0.75" bottom="0.75" header="0.3" footer="0.3"/>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Price Estimate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CS</cp:lastModifiedBy>
  <dcterms:created xsi:type="dcterms:W3CDTF">2022-10-19T05:06:23Z</dcterms:created>
  <dcterms:modified xsi:type="dcterms:W3CDTF">2022-10-19T05:09:00Z</dcterms:modified>
</cp:coreProperties>
</file>