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sol\Downloads\"/>
    </mc:Choice>
  </mc:AlternateContent>
  <xr:revisionPtr revIDLastSave="0" documentId="13_ncr:1_{424806EB-F751-4639-A987-66F5100094F3}" xr6:coauthVersionLast="47" xr6:coauthVersionMax="47" xr10:uidLastSave="{00000000-0000-0000-0000-000000000000}"/>
  <bookViews>
    <workbookView xWindow="-120" yWindow="-120" windowWidth="20730" windowHeight="11040" activeTab="4" xr2:uid="{0CF4F104-2029-4D55-8487-3CCABFF3488D}"/>
  </bookViews>
  <sheets>
    <sheet name="Summary" sheetId="5" r:id="rId1"/>
    <sheet name="PA" sheetId="1" r:id="rId2"/>
    <sheet name="Silverpeak" sheetId="2" r:id="rId3"/>
    <sheet name="Aruba" sheetId="3" r:id="rId4"/>
    <sheet name="Cisco" sheetId="7" r:id="rId5"/>
    <sheet name="Infoblox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" i="2" l="1"/>
  <c r="M5" i="2"/>
  <c r="M4" i="2"/>
  <c r="M3" i="2"/>
  <c r="L6" i="2"/>
  <c r="L5" i="2"/>
  <c r="L4" i="2"/>
  <c r="L3" i="2"/>
  <c r="L7" i="2" s="1"/>
  <c r="K9" i="2"/>
  <c r="K7" i="2"/>
  <c r="B4" i="5"/>
  <c r="E13" i="1" l="1"/>
  <c r="E12" i="1"/>
  <c r="E16" i="1" l="1"/>
  <c r="E15" i="1"/>
  <c r="E5" i="1"/>
  <c r="E2" i="1"/>
  <c r="E17" i="1"/>
  <c r="E14" i="1"/>
  <c r="E4" i="1"/>
  <c r="E3" i="1"/>
  <c r="I6" i="2"/>
  <c r="I5" i="2"/>
  <c r="I4" i="2"/>
  <c r="I3" i="2"/>
  <c r="F9" i="3"/>
  <c r="F8" i="3"/>
  <c r="F6" i="3"/>
  <c r="F5" i="3"/>
  <c r="F4" i="3"/>
  <c r="I65" i="7"/>
  <c r="I64" i="7"/>
  <c r="I63" i="7"/>
  <c r="I62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8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F5" i="6"/>
  <c r="F4" i="6"/>
  <c r="F3" i="6"/>
  <c r="I7" i="2" l="1"/>
  <c r="B3" i="5" s="1"/>
  <c r="E21" i="1"/>
  <c r="B2" i="5" s="1"/>
  <c r="F11" i="3"/>
  <c r="F7" i="6" l="1"/>
  <c r="B6" i="5" s="1"/>
  <c r="I66" i="7" l="1"/>
  <c r="B5" i="5" s="1"/>
  <c r="B8" i="5" s="1"/>
</calcChain>
</file>

<file path=xl/sharedStrings.xml><?xml version="1.0" encoding="utf-8"?>
<sst xmlns="http://schemas.openxmlformats.org/spreadsheetml/2006/main" count="441" uniqueCount="237">
  <si>
    <t>SKU</t>
  </si>
  <si>
    <t>Description</t>
  </si>
  <si>
    <t>QTY.</t>
  </si>
  <si>
    <t xml:space="preserve">Unit Price </t>
  </si>
  <si>
    <t xml:space="preserve"> TOTAL </t>
  </si>
  <si>
    <t>PAN-PA-5420-AC</t>
  </si>
  <si>
    <t>Palo Alto Networks PA-5420 with redundant AC power supplies</t>
  </si>
  <si>
    <t>PAN-PWR-CORD-UK</t>
  </si>
  <si>
    <t>Power cord for United Kingdom with IEC-60320 C13 and BS 1363 UK13 cord ends, 10A, 250V max, 6ft</t>
  </si>
  <si>
    <t>PAN-SFP-LX</t>
  </si>
  <si>
    <t>SFP form factor, LX 1Gb optical transceiver, 10Km reach, SMF, duplex LC,  IEEE 802.3ab 1000BASE-LX compliant</t>
  </si>
  <si>
    <t>PAN-SFP-PLUS-LR</t>
  </si>
  <si>
    <t>SFP+ form factor, LR 10Gb optical transceiver, long reach 10Km, SMF, duplex LC, IEEE 802.3ae 10GBASE-LR compliant</t>
  </si>
  <si>
    <t>Total</t>
  </si>
  <si>
    <t>PA-460 With 5 years of subscriptions &amp; support</t>
  </si>
  <si>
    <t>PAN-PA-460</t>
  </si>
  <si>
    <t>Palo Alto Networks PA-460</t>
  </si>
  <si>
    <t>PAN-PA-460-AWF-5YR-HA2</t>
  </si>
  <si>
    <t>PA-460, Advanced WildFire subscription, for one (1) device in an HA pair, 5 years (60 months), term.</t>
  </si>
  <si>
    <t>PAN-PA-460-ADVURL-5YR-HA2</t>
  </si>
  <si>
    <t>Advanced URL Filtering subscription, 5-year, PA-460 HA Pair</t>
  </si>
  <si>
    <t>PAN-PA-460-ATP-5YR-HA2</t>
  </si>
  <si>
    <t>PA-460, Advanced Threat Prevention subscription, for one (1) device in an HA pair, 5 years (60 months), term.</t>
  </si>
  <si>
    <t>PAN-SVC-PREM-460-5YR</t>
  </si>
  <si>
    <t>PA-460, Premium support, 5 years (60 months), term.</t>
  </si>
  <si>
    <t>Product Code</t>
  </si>
  <si>
    <t>Product Name</t>
  </si>
  <si>
    <t>Product Description</t>
  </si>
  <si>
    <t>HSN Code</t>
  </si>
  <si>
    <t>QTY</t>
  </si>
  <si>
    <t>UNIT PRICE</t>
  </si>
  <si>
    <t>TOTAL</t>
  </si>
  <si>
    <t>SL</t>
  </si>
  <si>
    <t>P/N Number</t>
  </si>
  <si>
    <t>Products Description
SUPPLY</t>
  </si>
  <si>
    <t>JW119A</t>
  </si>
  <si>
    <t>R3J18A</t>
  </si>
  <si>
    <t>Q'ty</t>
  </si>
  <si>
    <t>Unit price in INR</t>
  </si>
  <si>
    <t>Extended Price</t>
  </si>
  <si>
    <t>Line Number</t>
  </si>
  <si>
    <t>Part Number</t>
  </si>
  <si>
    <t>Smart Account Mandatory</t>
  </si>
  <si>
    <t>Service Duration (Months)</t>
  </si>
  <si>
    <t>1.0</t>
  </si>
  <si>
    <t>C9500-48Y4C-A</t>
  </si>
  <si>
    <t>-</t>
  </si>
  <si>
    <t>Catalyst 9500 48-port x 1/10/25G + 4-port 40/100G, Advantage</t>
  </si>
  <si>
    <t>---</t>
  </si>
  <si>
    <t>1.1</t>
  </si>
  <si>
    <t>C9500-DNA-48Y4C-A</t>
  </si>
  <si>
    <t>Yes</t>
  </si>
  <si>
    <t>C9500 DNA Advantage, Term License</t>
  </si>
  <si>
    <t>1.1.1</t>
  </si>
  <si>
    <t>C9500-DNA-A-3Y</t>
  </si>
  <si>
    <t>Cisco Catalyst 9500 DNA Advantage 3 Year License</t>
  </si>
  <si>
    <t>1.2</t>
  </si>
  <si>
    <t>CAB-IND-10A</t>
  </si>
  <si>
    <t>10A Power cable for India</t>
  </si>
  <si>
    <t>1.3</t>
  </si>
  <si>
    <t>C9K-PWR-650WAC-R</t>
  </si>
  <si>
    <t>650W AC Config 4 Power Supply front to back cooling</t>
  </si>
  <si>
    <t>1.4</t>
  </si>
  <si>
    <t>C9K-PWR-650WAC-R/2</t>
  </si>
  <si>
    <t>1.5</t>
  </si>
  <si>
    <t>C9K-F1-SSD-BLANK</t>
  </si>
  <si>
    <t>Cisco pluggable SSD storage</t>
  </si>
  <si>
    <t>1.6</t>
  </si>
  <si>
    <t>C9K-T1-FANTRAY</t>
  </si>
  <si>
    <t>Catalyst 9500 Type 4 front to back cooling Fan</t>
  </si>
  <si>
    <t>1.7</t>
  </si>
  <si>
    <t>C9500-NW-A</t>
  </si>
  <si>
    <t>C9500 Network Stack, Advantage</t>
  </si>
  <si>
    <t>1.8</t>
  </si>
  <si>
    <t>S9500UK9-179</t>
  </si>
  <si>
    <t>Cisco Catalyst 9500 XE 17.9 UNIVERSAL</t>
  </si>
  <si>
    <t>1.9</t>
  </si>
  <si>
    <t>C9500-SSD-NONE</t>
  </si>
  <si>
    <t>No SSD Card Selected</t>
  </si>
  <si>
    <t>1.10</t>
  </si>
  <si>
    <t>C9500-RFID-NONE</t>
  </si>
  <si>
    <t>No RFID Selected</t>
  </si>
  <si>
    <t>1.11</t>
  </si>
  <si>
    <t>NETWORK-PNP-LIC</t>
  </si>
  <si>
    <t>Network Plug-n-Play Connect for zero-touch device deployment</t>
  </si>
  <si>
    <t>2.0</t>
  </si>
  <si>
    <t>C9300-48P-E</t>
  </si>
  <si>
    <t>Catalyst 9300 48-port PoE+, Network Essentials</t>
  </si>
  <si>
    <t>2.1</t>
  </si>
  <si>
    <t>C9300-DNA-E-48</t>
  </si>
  <si>
    <t>C9300 DNA Essentials, 48-Port Term Licenses</t>
  </si>
  <si>
    <t>2.1.1</t>
  </si>
  <si>
    <t>C9300-DNA-E-48-3Y</t>
  </si>
  <si>
    <t>C9300 DNA Essentials, 48-port - 3 Year Term License</t>
  </si>
  <si>
    <t>2.2</t>
  </si>
  <si>
    <t>C9300-NW-E-48</t>
  </si>
  <si>
    <t>C9300 Network Essentials, 48-port license</t>
  </si>
  <si>
    <t>2.3</t>
  </si>
  <si>
    <t>PWR-C1-715WAC-P</t>
  </si>
  <si>
    <t>715W AC 80+ platinum Config 1 Power Supply</t>
  </si>
  <si>
    <t>2.4</t>
  </si>
  <si>
    <t>C9300-SPS-NONE</t>
  </si>
  <si>
    <t>No Secondary Power Supply Selected</t>
  </si>
  <si>
    <t>2.5</t>
  </si>
  <si>
    <t>CAB-TA-IN</t>
  </si>
  <si>
    <t>India AC Type A Power Cable</t>
  </si>
  <si>
    <t>2.6</t>
  </si>
  <si>
    <t>C9300-SSD-NONE</t>
  </si>
  <si>
    <t>2.7</t>
  </si>
  <si>
    <t>STACK-T1-50CM</t>
  </si>
  <si>
    <t>50CM Type 1 Stacking Cable</t>
  </si>
  <si>
    <t>2.8</t>
  </si>
  <si>
    <t>CAB-SPWR-30CM</t>
  </si>
  <si>
    <t>Catalyst Stack Power Cable 30 CM</t>
  </si>
  <si>
    <t>2.9</t>
  </si>
  <si>
    <t>C9K-ACC-RBFT</t>
  </si>
  <si>
    <t>RUBBER FEET FOR TABLE TOP SETUP 9200 and 93xx</t>
  </si>
  <si>
    <t>2.10</t>
  </si>
  <si>
    <t>C9K-ACC-SCR-4</t>
  </si>
  <si>
    <t>12-24 and 10-32 SCREWS FOR RACK INSTALLATION, QTY 4</t>
  </si>
  <si>
    <t>2.11</t>
  </si>
  <si>
    <t>CAB-GUIDE-1RU</t>
  </si>
  <si>
    <t>1RU CABLE MANAGEMENT GUIDES 9200 and 9300</t>
  </si>
  <si>
    <t>C9300-NM-8X</t>
  </si>
  <si>
    <t>Catalyst 9300 8 x 10GE Network Module</t>
  </si>
  <si>
    <t>SC9300UK9-179</t>
  </si>
  <si>
    <t>Cisco Catalyst 9300 XE 17.9 UNIVERSAL UNIVERSAL</t>
  </si>
  <si>
    <t>3.0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</si>
  <si>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</si>
  <si>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</si>
  <si>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</si>
  <si>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</si>
  <si>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</si>
  <si>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</si>
  <si>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</si>
  <si>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</si>
  <si>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</si>
  <si>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</si>
  <si>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</si>
  <si>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</si>
  <si>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</si>
  <si>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</si>
  <si>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STACK-T1-1M</t>
  </si>
  <si>
    <t>1M Type 1 Stacking Cable</t>
  </si>
  <si>
    <t>3.14</t>
  </si>
  <si>
    <t>CAB-SPWR-150CM</t>
  </si>
  <si>
    <t>Catalyst Stack Power Cable 150 CM - Upgrade</t>
  </si>
  <si>
    <t>4.0</t>
  </si>
  <si>
    <t>SFP-10G-SR=</t>
  </si>
  <si>
    <t>10GBASE-SR SFP Module</t>
  </si>
  <si>
    <t>5.0</t>
  </si>
  <si>
    <t>GLC-SX-MMD=</t>
  </si>
  <si>
    <t>1000BASE-SX SFP transceiver module, MMF, 850nm, DOM</t>
  </si>
  <si>
    <t>6.0</t>
  </si>
  <si>
    <t>GLC-TE=</t>
  </si>
  <si>
    <t>1000BASE-T SFP transceiver module for Category 5 copper wire</t>
  </si>
  <si>
    <t>Qty</t>
  </si>
  <si>
    <t>PA</t>
  </si>
  <si>
    <t>SILVERPEAK</t>
  </si>
  <si>
    <t>ARUBA</t>
  </si>
  <si>
    <t>CISCO</t>
  </si>
  <si>
    <t>EC-BW-2G-1MO</t>
  </si>
  <si>
    <t>SN</t>
  </si>
  <si>
    <t>Item</t>
  </si>
  <si>
    <t>TE-906-HW-2AC</t>
  </si>
  <si>
    <t>Quantity</t>
  </si>
  <si>
    <t>Unit Price</t>
  </si>
  <si>
    <t/>
  </si>
  <si>
    <t>Estimated Lead Time (Days)</t>
  </si>
  <si>
    <t>C9500-24Y4C-A</t>
  </si>
  <si>
    <t>Catalyst 9500 24x1/10/25G  and 4-port 40/100G, Advantage</t>
  </si>
  <si>
    <t>C9500-DNA-24Y4C-A</t>
  </si>
  <si>
    <t>C9500-DNA-L-A-3Y</t>
  </si>
  <si>
    <t>N/A</t>
  </si>
  <si>
    <t>4.1</t>
  </si>
  <si>
    <t>4.1.1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</si>
  <si>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</si>
  <si>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</si>
  <si>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</si>
  <si>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</si>
  <si>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</si>
  <si>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</si>
  <si>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</si>
  <si>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</si>
  <si>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</si>
  <si>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</si>
  <si>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</si>
  <si>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</si>
  <si>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</si>
  <si>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7.0</t>
  </si>
  <si>
    <t>Trinzic X6 906 (Hardware Only)</t>
  </si>
  <si>
    <t>10-TE-906-HW2AC</t>
  </si>
  <si>
    <t>IB-POWERCORD-14</t>
  </si>
  <si>
    <t>Power Cord - Group B, 14 Gauge</t>
  </si>
  <si>
    <t>Trinzic X6 906 (Hardware Only)- IB-MNTHW Premium -  1-Jan-26	31-Dec-30</t>
  </si>
  <si>
    <t>INFOBLOX</t>
  </si>
  <si>
    <t>JZ346A</t>
  </si>
  <si>
    <t>HPE Aruba Networking AP-535 (RW) TAA Dual Radio 4x4 802.11ax Internal Antennas Unified Campus AP</t>
  </si>
  <si>
    <t>HPE Aruba Networking PC-AC-IN 250V/6A 1.8m C13 to IS1293 (IN) AC Power Cord</t>
  </si>
  <si>
    <t>TOTAL EXCL TAXES</t>
  </si>
  <si>
    <t>Shipping Address</t>
  </si>
  <si>
    <t>Legal Entity</t>
  </si>
  <si>
    <t>Sigma-Aldrich Chemicals Pvt. Ltd.A: 07th Floor, Tower-2, E-City, Electronic City, 1st Phase.Sy No. 94/2, 95/2, Veerasandra Village, Bangalore-560100</t>
  </si>
  <si>
    <t>Sigma-Aldrich Chemicals Pvt. Ltd</t>
  </si>
  <si>
    <r>
      <t xml:space="preserve">Please include </t>
    </r>
    <r>
      <rPr>
        <b/>
        <sz val="11"/>
        <color theme="1"/>
        <rFont val="Aptos Narrow"/>
        <family val="2"/>
        <scheme val="minor"/>
      </rPr>
      <t>installation charges</t>
    </r>
    <r>
      <rPr>
        <sz val="11"/>
        <color theme="1"/>
        <rFont val="Aptos Narrow"/>
        <family val="2"/>
        <scheme val="minor"/>
      </rPr>
      <t xml:space="preserve"> in quote as well</t>
    </r>
  </si>
  <si>
    <t>INSTALLATION</t>
  </si>
  <si>
    <t>INSTALALTION</t>
  </si>
  <si>
    <r>
      <rPr>
        <sz val="11"/>
        <color rgb="FF000000"/>
        <rFont val="Aptos Narrow"/>
        <family val="2"/>
        <scheme val="minor"/>
      </rPr>
      <t>300444-001</t>
    </r>
  </si>
  <si>
    <r>
      <rPr>
        <sz val="11"/>
        <color rgb="FF000000"/>
        <rFont val="Aptos Narrow"/>
        <family val="2"/>
        <scheme val="minor"/>
      </rPr>
      <t>HPE Aruba Networking EdgeConnect BW License, 2G Bandwidth,
Per EC Instance, 1 Month ( Start Date: Jun-12-2025  End Date:  Dec-  10-
2029)</t>
    </r>
  </si>
  <si>
    <r>
      <rPr>
        <sz val="11"/>
        <color rgb="FF000000"/>
        <rFont val="Aptos Narrow"/>
        <family val="2"/>
        <scheme val="minor"/>
      </rPr>
      <t>997331</t>
    </r>
  </si>
  <si>
    <r>
      <rPr>
        <sz val="11"/>
        <color rgb="FF000000"/>
        <rFont val="Aptos Narrow"/>
        <family val="2"/>
        <scheme val="minor"/>
      </rPr>
      <t>2</t>
    </r>
  </si>
  <si>
    <r>
      <rPr>
        <sz val="11"/>
        <color rgb="FF000000"/>
        <rFont val="Aptos Narrow"/>
        <family val="2"/>
        <scheme val="minor"/>
      </rPr>
      <t>54</t>
    </r>
  </si>
  <si>
    <r>
      <rPr>
        <sz val="11"/>
        <color rgb="FF000000"/>
        <rFont val="Aptos Narrow"/>
        <family val="2"/>
        <scheme val="minor"/>
      </rPr>
      <t>108</t>
    </r>
  </si>
  <si>
    <r>
      <rPr>
        <sz val="11"/>
        <color rgb="FF000000"/>
        <rFont val="Aptos Narrow"/>
        <family val="2"/>
        <scheme val="minor"/>
      </rPr>
      <t>500633-004</t>
    </r>
  </si>
  <si>
    <r>
      <rPr>
        <sz val="11"/>
        <color rgb="FF000000"/>
        <rFont val="Aptos Narrow"/>
        <family val="2"/>
        <scheme val="minor"/>
      </rPr>
      <t>EC-M-H</t>
    </r>
  </si>
  <si>
    <r>
      <rPr>
        <sz val="11"/>
        <color rgb="FF000000"/>
        <rFont val="Aptos Narrow"/>
        <family val="2"/>
        <scheme val="minor"/>
      </rPr>
      <t>Unity EdgeConnect Medium Chassis, EC-M-H, 10x RJ45
10/100/1000, 4x 1/10G Fiber, SFP+ Pluggable, 2x AC PSU (1+1), 2x  SSD</t>
    </r>
  </si>
  <si>
    <r>
      <rPr>
        <sz val="11"/>
        <color rgb="FF000000"/>
        <rFont val="Aptos Narrow"/>
        <family val="2"/>
        <scheme val="minor"/>
      </rPr>
      <t>85176990</t>
    </r>
  </si>
  <si>
    <r>
      <rPr>
        <sz val="11"/>
        <color rgb="FF000000"/>
        <rFont val="Aptos Narrow"/>
        <family val="2"/>
        <scheme val="minor"/>
      </rPr>
      <t>300589-001</t>
    </r>
  </si>
  <si>
    <r>
      <rPr>
        <sz val="11"/>
        <color rgb="FF000000"/>
        <rFont val="Aptos Narrow"/>
        <family val="2"/>
        <scheme val="minor"/>
      </rPr>
      <t>EC-M-H-MAINT-1MO</t>
    </r>
  </si>
  <si>
    <r>
      <rPr>
        <sz val="11"/>
        <color rgb="FF000000"/>
        <rFont val="Aptos Narrow"/>
        <family val="2"/>
        <scheme val="minor"/>
      </rPr>
      <t>Unity EdgeConnect Medium Chassis, EC-M-H, 10x RJ45
10/100/1000, 4x 1/10G Fiber, SFP+ Pluggable, 2x AC PSU (1+1), 2x  SSD, 1
Month Maintenance</t>
    </r>
  </si>
  <si>
    <r>
      <rPr>
        <sz val="11"/>
        <color rgb="FF000000"/>
        <rFont val="Aptos Narrow"/>
        <family val="2"/>
        <scheme val="minor"/>
      </rPr>
      <t>998313</t>
    </r>
  </si>
  <si>
    <r>
      <rPr>
        <sz val="11"/>
        <color rgb="FF000000"/>
        <rFont val="Aptos Narrow"/>
        <family val="2"/>
        <scheme val="minor"/>
      </rPr>
      <t>60</t>
    </r>
  </si>
  <si>
    <r>
      <rPr>
        <sz val="11"/>
        <color rgb="FF000000"/>
        <rFont val="Aptos Narrow"/>
        <family val="2"/>
        <scheme val="minor"/>
      </rPr>
      <t>120</t>
    </r>
  </si>
  <si>
    <r>
      <rPr>
        <sz val="11"/>
        <color rgb="FF000000"/>
        <rFont val="Aptos Narrow"/>
        <family val="2"/>
        <scheme val="minor"/>
      </rPr>
      <t>500405-001</t>
    </r>
  </si>
  <si>
    <r>
      <rPr>
        <sz val="11"/>
        <color rgb="FF000000"/>
        <rFont val="Aptos Narrow"/>
        <family val="2"/>
        <scheme val="minor"/>
      </rPr>
      <t>EC-SFP-SR</t>
    </r>
  </si>
  <si>
    <r>
      <rPr>
        <sz val="11"/>
        <color rgb="FF000000"/>
        <rFont val="Aptos Narrow"/>
        <family val="2"/>
        <scheme val="minor"/>
      </rPr>
      <t>Unity EdgeConnect Pluggable Transceiver, SFP+ 1/10G Short Reach,  Multi- Mode Fiber (MMF)</t>
    </r>
  </si>
  <si>
    <r>
      <rPr>
        <sz val="11"/>
        <color rgb="FF000000"/>
        <rFont val="Aptos Narrow"/>
        <family val="2"/>
        <scheme val="minor"/>
      </rPr>
      <t>8</t>
    </r>
  </si>
  <si>
    <r>
      <rPr>
        <b/>
        <sz val="11"/>
        <color rgb="FF000000"/>
        <rFont val="Aptos Narrow"/>
        <family val="2"/>
        <scheme val="minor"/>
      </rPr>
      <t>Monthly
Term</t>
    </r>
  </si>
  <si>
    <r>
      <rPr>
        <b/>
        <sz val="11"/>
        <color rgb="FF000000"/>
        <rFont val="Aptos Narrow"/>
        <family val="2"/>
        <scheme val="minor"/>
      </rPr>
      <t>Extended
Term</t>
    </r>
  </si>
  <si>
    <t>FREE</t>
  </si>
  <si>
    <t>Controller </t>
  </si>
  <si>
    <t>R1B37A</t>
  </si>
  <si>
    <t>HPE Aruba Networking 9012 (RW) TAA 12xGbE 6xPoE+ Branch 2K Clients - 32 APs Gateway</t>
  </si>
  <si>
    <t>HQ6M0E</t>
  </si>
  <si>
    <t>Aruba 1Y FC NBD Exch HW 9012 TAA SVC  [for R1B37A]</t>
  </si>
  <si>
    <t>AP</t>
  </si>
  <si>
    <t>HPE Aruba Networking AP-MNT-D Campus AP mount bracket kit (individual) type D: solid surface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</si>
</sst>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#.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9"/>
      <color indexed="8"/>
      <name val="Helvetica"/>
    </font>
    <font>
      <b/>
      <sz val="9"/>
      <color indexed="8"/>
      <name val="Helvetica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</cellStyleXfs>
  <cellXfs count="38">
    <xf numFmtId="0" fontId="0" fillId="0" borderId="0" xfId="0"/>
    <xf numFmtId="4" fontId="0" fillId="0" borderId="0" xfId="0" applyNumberFormat="1"/>
    <xf numFmtId="0" fontId="2" fillId="0" borderId="0" xfId="0" applyFont="1"/>
    <xf numFmtId="164" fontId="0" fillId="0" borderId="1" xfId="1" applyFont="1" applyBorder="1"/>
    <xf numFmtId="0" fontId="0" fillId="0" borderId="1" xfId="0" applyBorder="1"/>
    <xf numFmtId="4" fontId="2" fillId="0" borderId="0" xfId="0" applyNumberFormat="1" applyFont="1"/>
    <xf numFmtId="164" fontId="0" fillId="0" borderId="0" xfId="1" applyFont="1"/>
    <xf numFmtId="9" fontId="0" fillId="0" borderId="0" xfId="0" applyNumberFormat="1"/>
    <xf numFmtId="0" fontId="0" fillId="0" borderId="2" xfId="0" applyBorder="1"/>
    <xf numFmtId="164" fontId="2" fillId="0" borderId="1" xfId="1" applyFont="1" applyBorder="1"/>
    <xf numFmtId="0" fontId="2" fillId="0" borderId="1" xfId="0" applyFont="1" applyBorder="1"/>
    <xf numFmtId="164" fontId="0" fillId="3" borderId="1" xfId="1" applyFont="1" applyFill="1" applyBorder="1"/>
    <xf numFmtId="164" fontId="2" fillId="3" borderId="1" xfId="1" applyFont="1" applyFill="1" applyBorder="1"/>
    <xf numFmtId="0" fontId="0" fillId="3" borderId="0" xfId="0" applyFill="1"/>
    <xf numFmtId="164" fontId="0" fillId="0" borderId="0" xfId="0" applyNumberFormat="1"/>
    <xf numFmtId="0" fontId="3" fillId="0" borderId="1" xfId="2" applyBorder="1" applyAlignment="1">
      <alignment horizontal="center"/>
    </xf>
    <xf numFmtId="0" fontId="3" fillId="0" borderId="1" xfId="2" applyBorder="1" applyAlignment="1">
      <alignment horizontal="left"/>
    </xf>
    <xf numFmtId="0" fontId="0" fillId="0" borderId="1" xfId="0" applyBorder="1" applyAlignment="1">
      <alignment wrapText="1"/>
    </xf>
    <xf numFmtId="164" fontId="2" fillId="0" borderId="0" xfId="1" applyFont="1"/>
    <xf numFmtId="164" fontId="0" fillId="3" borderId="2" xfId="1" applyFont="1" applyFill="1" applyBorder="1"/>
    <xf numFmtId="0" fontId="0" fillId="0" borderId="3" xfId="0" applyBorder="1"/>
    <xf numFmtId="164" fontId="0" fillId="3" borderId="3" xfId="1" applyFont="1" applyFill="1" applyBorder="1"/>
    <xf numFmtId="164" fontId="0" fillId="0" borderId="1" xfId="0" applyNumberFormat="1" applyBorder="1"/>
    <xf numFmtId="164" fontId="1" fillId="0" borderId="0" xfId="1" applyFont="1"/>
    <xf numFmtId="0" fontId="3" fillId="0" borderId="0" xfId="2"/>
    <xf numFmtId="164" fontId="0" fillId="0" borderId="0" xfId="3" applyFont="1" applyAlignment="1"/>
    <xf numFmtId="0" fontId="5" fillId="2" borderId="1" xfId="2" applyFont="1" applyFill="1" applyBorder="1" applyAlignment="1">
      <alignment horizontal="left" vertical="center"/>
    </xf>
    <xf numFmtId="0" fontId="5" fillId="2" borderId="1" xfId="2" applyFont="1" applyFill="1" applyBorder="1" applyAlignment="1">
      <alignment horizontal="center" vertical="center"/>
    </xf>
    <xf numFmtId="164" fontId="5" fillId="2" borderId="1" xfId="3" applyFont="1" applyFill="1" applyBorder="1" applyAlignment="1">
      <alignment horizontal="right" vertical="center"/>
    </xf>
    <xf numFmtId="165" fontId="5" fillId="0" borderId="1" xfId="2" applyNumberFormat="1" applyFont="1" applyBorder="1" applyAlignment="1">
      <alignment horizontal="left" vertical="center"/>
    </xf>
    <xf numFmtId="0" fontId="5" fillId="0" borderId="1" xfId="2" applyFont="1" applyBorder="1" applyAlignment="1">
      <alignment horizontal="left" vertical="top"/>
    </xf>
    <xf numFmtId="0" fontId="4" fillId="0" borderId="1" xfId="2" applyFont="1" applyBorder="1" applyAlignment="1">
      <alignment horizontal="left" vertical="top"/>
    </xf>
    <xf numFmtId="0" fontId="4" fillId="0" borderId="1" xfId="2" applyFont="1" applyBorder="1" applyAlignment="1">
      <alignment horizontal="center" vertical="center"/>
    </xf>
    <xf numFmtId="1" fontId="4" fillId="0" borderId="1" xfId="2" applyNumberFormat="1" applyFont="1" applyBorder="1" applyAlignment="1">
      <alignment horizontal="center" vertical="center"/>
    </xf>
    <xf numFmtId="164" fontId="0" fillId="0" borderId="1" xfId="3" applyFont="1" applyBorder="1" applyAlignment="1"/>
    <xf numFmtId="0" fontId="4" fillId="0" borderId="1" xfId="2" applyFont="1" applyBorder="1" applyAlignment="1">
      <alignment horizontal="left" vertical="center"/>
    </xf>
    <xf numFmtId="0" fontId="3" fillId="0" borderId="1" xfId="2" applyBorder="1"/>
    <xf numFmtId="164" fontId="2" fillId="0" borderId="1" xfId="3" applyFont="1" applyBorder="1" applyAlignment="1"/>
  </cellXfs>
  <cellStyles count="4">
    <cellStyle name="Comma" xfId="1" builtinId="3"/>
    <cellStyle name="Comma 2" xfId="3" xr:uid="{B6B43E51-4916-43D8-B97A-6ACDAC30D93D}"/>
    <cellStyle name="Normal" xfId="0" builtinId="0"/>
    <cellStyle name="Normal 2" xfId="2" xr:uid="{F32D6CF0-A08B-45BF-814B-2E36F476E0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10</xdr:row>
      <xdr:rowOff>0</xdr:rowOff>
    </xdr:from>
    <xdr:ext cx="1106424" cy="36271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46E6E822-FABD-4BFF-87E6-88A8ADAFEBD7}"/>
            </a:ext>
          </a:extLst>
        </xdr:cNvPr>
        <xdr:cNvSpPr/>
      </xdr:nvSpPr>
      <xdr:spPr>
        <a:xfrm>
          <a:off x="0" y="2381250"/>
          <a:ext cx="1106424" cy="362710"/>
        </a:xfrm>
        <a:custGeom>
          <a:avLst/>
          <a:gdLst/>
          <a:ahLst/>
          <a:cxnLst/>
          <a:rect l="0" t="0" r="0" b="0"/>
          <a:pathLst>
            <a:path w="1106424" h="362710">
              <a:moveTo>
                <a:pt x="1106424" y="362710"/>
              </a:moveTo>
              <a:lnTo>
                <a:pt x="0" y="362710"/>
              </a:lnTo>
              <a:lnTo>
                <a:pt x="0" y="0"/>
              </a:lnTo>
              <a:lnTo>
                <a:pt x="1106424" y="0"/>
              </a:lnTo>
              <a:lnTo>
                <a:pt x="1106424" y="362710"/>
              </a:lnTo>
              <a:close/>
            </a:path>
          </a:pathLst>
        </a:custGeom>
        <a:ln w="3175">
          <a:solidFill>
            <a:srgbClr val="000000"/>
          </a:solidFill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F9F72-42A4-496E-97D6-EF5231DADA28}">
  <dimension ref="A2:G15"/>
  <sheetViews>
    <sheetView workbookViewId="0">
      <selection activeCell="E11" sqref="E11"/>
    </sheetView>
  </sheetViews>
  <sheetFormatPr defaultRowHeight="15" x14ac:dyDescent="0.25"/>
  <cols>
    <col min="1" max="1" width="16" bestFit="1" customWidth="1"/>
    <col min="2" max="2" width="35.5703125" customWidth="1"/>
    <col min="3" max="4" width="8.7109375" customWidth="1"/>
    <col min="5" max="5" width="13.85546875" customWidth="1"/>
    <col min="6" max="6" width="13.85546875" bestFit="1" customWidth="1"/>
    <col min="7" max="7" width="12.140625" bestFit="1" customWidth="1"/>
    <col min="8" max="8" width="8.85546875" bestFit="1" customWidth="1"/>
  </cols>
  <sheetData>
    <row r="2" spans="1:7" x14ac:dyDescent="0.25">
      <c r="A2" s="8" t="s">
        <v>157</v>
      </c>
      <c r="B2" s="19">
        <f>PA!E21</f>
        <v>15593960</v>
      </c>
      <c r="E2" s="1"/>
      <c r="F2" s="6"/>
    </row>
    <row r="3" spans="1:7" x14ac:dyDescent="0.25">
      <c r="A3" s="4" t="s">
        <v>158</v>
      </c>
      <c r="B3" s="11">
        <f>Silverpeak!I7</f>
        <v>3958533</v>
      </c>
      <c r="C3" s="4"/>
      <c r="D3" s="4"/>
      <c r="E3" s="22"/>
      <c r="F3" s="3"/>
    </row>
    <row r="4" spans="1:7" x14ac:dyDescent="0.25">
      <c r="A4" s="4" t="s">
        <v>159</v>
      </c>
      <c r="B4" s="11">
        <f>Aruba!F11</f>
        <v>11658547</v>
      </c>
      <c r="C4" s="4"/>
      <c r="D4" s="4"/>
      <c r="E4" s="4"/>
      <c r="F4" s="3"/>
    </row>
    <row r="5" spans="1:7" x14ac:dyDescent="0.25">
      <c r="A5" s="4" t="s">
        <v>160</v>
      </c>
      <c r="B5" s="11">
        <f>Cisco!I66</f>
        <v>40329297.520000003</v>
      </c>
      <c r="C5" s="4"/>
      <c r="D5" s="4"/>
      <c r="E5" s="22"/>
      <c r="F5" s="3"/>
      <c r="G5" s="14"/>
    </row>
    <row r="6" spans="1:7" x14ac:dyDescent="0.25">
      <c r="A6" s="4" t="s">
        <v>195</v>
      </c>
      <c r="B6" s="11">
        <f>Infoblox!F7</f>
        <v>1280300</v>
      </c>
      <c r="C6" s="4"/>
      <c r="D6" s="4"/>
      <c r="E6" s="22"/>
      <c r="F6" s="3"/>
    </row>
    <row r="7" spans="1:7" x14ac:dyDescent="0.25">
      <c r="A7" s="20" t="s">
        <v>205</v>
      </c>
      <c r="B7" s="21">
        <v>0</v>
      </c>
      <c r="E7" s="14"/>
    </row>
    <row r="8" spans="1:7" x14ac:dyDescent="0.25">
      <c r="A8" s="10" t="s">
        <v>199</v>
      </c>
      <c r="B8" s="12">
        <f>SUM(B2:B7)</f>
        <v>72820637.520000011</v>
      </c>
      <c r="D8" s="2"/>
    </row>
    <row r="9" spans="1:7" x14ac:dyDescent="0.25">
      <c r="E9" s="1"/>
      <c r="F9" s="14"/>
    </row>
    <row r="10" spans="1:7" x14ac:dyDescent="0.25">
      <c r="B10" s="14"/>
    </row>
    <row r="13" spans="1:7" x14ac:dyDescent="0.25">
      <c r="A13" s="13" t="s">
        <v>204</v>
      </c>
      <c r="B13" s="13"/>
    </row>
    <row r="14" spans="1:7" x14ac:dyDescent="0.25">
      <c r="A14" t="s">
        <v>200</v>
      </c>
      <c r="B14" s="13" t="s">
        <v>202</v>
      </c>
    </row>
    <row r="15" spans="1:7" x14ac:dyDescent="0.25">
      <c r="A15" t="s">
        <v>201</v>
      </c>
      <c r="B15" s="13" t="s">
        <v>203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FBE22-5ECE-4139-B260-D573604A6CA6}">
  <dimension ref="A1:G23"/>
  <sheetViews>
    <sheetView workbookViewId="0">
      <selection activeCell="I16" sqref="I16"/>
    </sheetView>
  </sheetViews>
  <sheetFormatPr defaultRowHeight="15" x14ac:dyDescent="0.25"/>
  <cols>
    <col min="1" max="1" width="38.7109375" bestFit="1" customWidth="1"/>
    <col min="2" max="2" width="96.42578125" bestFit="1" customWidth="1"/>
    <col min="4" max="4" width="12.28515625" bestFit="1" customWidth="1"/>
    <col min="5" max="5" width="14.140625" bestFit="1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G1" s="7"/>
    </row>
    <row r="2" spans="1:7" x14ac:dyDescent="0.25">
      <c r="A2" t="s">
        <v>5</v>
      </c>
      <c r="B2" t="s">
        <v>6</v>
      </c>
      <c r="C2">
        <v>2</v>
      </c>
      <c r="D2" s="1">
        <v>5748421</v>
      </c>
      <c r="E2">
        <f>D2*C2</f>
        <v>11496842</v>
      </c>
    </row>
    <row r="3" spans="1:7" x14ac:dyDescent="0.25">
      <c r="A3" t="s">
        <v>7</v>
      </c>
      <c r="B3" t="s">
        <v>8</v>
      </c>
      <c r="C3">
        <v>2</v>
      </c>
      <c r="D3" s="1">
        <v>100</v>
      </c>
      <c r="E3">
        <f t="shared" ref="E3:E5" si="0">D3*C3</f>
        <v>200</v>
      </c>
    </row>
    <row r="4" spans="1:7" x14ac:dyDescent="0.25">
      <c r="A4" t="s">
        <v>9</v>
      </c>
      <c r="B4" t="s">
        <v>10</v>
      </c>
      <c r="C4">
        <v>4</v>
      </c>
      <c r="D4" s="1">
        <v>44374</v>
      </c>
      <c r="E4">
        <f t="shared" si="0"/>
        <v>177496</v>
      </c>
    </row>
    <row r="5" spans="1:7" x14ac:dyDescent="0.25">
      <c r="A5" t="s">
        <v>11</v>
      </c>
      <c r="B5" t="s">
        <v>12</v>
      </c>
      <c r="C5">
        <v>8</v>
      </c>
      <c r="D5" s="1">
        <v>88548</v>
      </c>
      <c r="E5">
        <f t="shared" si="0"/>
        <v>708384</v>
      </c>
    </row>
    <row r="6" spans="1:7" x14ac:dyDescent="0.25">
      <c r="E6" s="1"/>
    </row>
    <row r="7" spans="1:7" x14ac:dyDescent="0.25">
      <c r="B7" t="s">
        <v>13</v>
      </c>
    </row>
    <row r="10" spans="1:7" x14ac:dyDescent="0.25">
      <c r="A10" t="s">
        <v>14</v>
      </c>
    </row>
    <row r="11" spans="1:7" x14ac:dyDescent="0.25">
      <c r="A11" t="s">
        <v>0</v>
      </c>
      <c r="B11" t="s">
        <v>1</v>
      </c>
      <c r="C11" t="s">
        <v>2</v>
      </c>
    </row>
    <row r="12" spans="1:7" x14ac:dyDescent="0.25">
      <c r="A12" t="s">
        <v>15</v>
      </c>
      <c r="B12" t="s">
        <v>16</v>
      </c>
      <c r="C12">
        <v>2</v>
      </c>
      <c r="D12" s="1">
        <v>287789</v>
      </c>
      <c r="E12">
        <f>D12*C12</f>
        <v>575578</v>
      </c>
    </row>
    <row r="13" spans="1:7" x14ac:dyDescent="0.25">
      <c r="A13" t="s">
        <v>7</v>
      </c>
      <c r="B13" t="s">
        <v>8</v>
      </c>
      <c r="C13">
        <v>2</v>
      </c>
      <c r="D13" s="1">
        <v>100</v>
      </c>
      <c r="E13">
        <f>D13*C13</f>
        <v>200</v>
      </c>
    </row>
    <row r="14" spans="1:7" x14ac:dyDescent="0.25">
      <c r="A14" t="s">
        <v>17</v>
      </c>
      <c r="B14" t="s">
        <v>18</v>
      </c>
      <c r="C14">
        <v>2</v>
      </c>
      <c r="D14" s="1">
        <v>298879</v>
      </c>
      <c r="E14">
        <f t="shared" ref="E14:E17" si="1">D14*C14</f>
        <v>597758</v>
      </c>
    </row>
    <row r="15" spans="1:7" x14ac:dyDescent="0.25">
      <c r="A15" t="s">
        <v>19</v>
      </c>
      <c r="B15" t="s">
        <v>20</v>
      </c>
      <c r="C15">
        <v>2</v>
      </c>
      <c r="D15" s="1">
        <v>298879</v>
      </c>
      <c r="E15">
        <f t="shared" si="1"/>
        <v>597758</v>
      </c>
    </row>
    <row r="16" spans="1:7" x14ac:dyDescent="0.25">
      <c r="A16" t="s">
        <v>21</v>
      </c>
      <c r="B16" t="s">
        <v>22</v>
      </c>
      <c r="C16">
        <v>2</v>
      </c>
      <c r="D16" s="1">
        <v>298879</v>
      </c>
      <c r="E16">
        <f t="shared" si="1"/>
        <v>597758</v>
      </c>
    </row>
    <row r="17" spans="1:5" x14ac:dyDescent="0.25">
      <c r="A17" t="s">
        <v>23</v>
      </c>
      <c r="B17" t="s">
        <v>24</v>
      </c>
      <c r="C17">
        <v>2</v>
      </c>
      <c r="D17" s="1">
        <v>420993</v>
      </c>
      <c r="E17">
        <f t="shared" si="1"/>
        <v>841986</v>
      </c>
    </row>
    <row r="21" spans="1:5" x14ac:dyDescent="0.25">
      <c r="B21" t="s">
        <v>13</v>
      </c>
      <c r="E21" s="5">
        <f>SUM(E2:E17)</f>
        <v>15593960</v>
      </c>
    </row>
    <row r="23" spans="1:5" x14ac:dyDescent="0.25">
      <c r="B23" s="2"/>
      <c r="C23" s="2"/>
      <c r="D23" s="2"/>
      <c r="E23" s="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64DB7-A10A-4CC1-AF83-C5693E837DC2}">
  <dimension ref="A2:M12"/>
  <sheetViews>
    <sheetView zoomScale="91" zoomScaleNormal="91" workbookViewId="0">
      <selection activeCell="C4" sqref="C4"/>
    </sheetView>
  </sheetViews>
  <sheetFormatPr defaultRowHeight="15" x14ac:dyDescent="0.25"/>
  <cols>
    <col min="1" max="1" width="11.85546875" bestFit="1" customWidth="1"/>
    <col min="2" max="2" width="17.5703125" bestFit="1" customWidth="1"/>
    <col min="3" max="3" width="76.5703125" bestFit="1" customWidth="1"/>
    <col min="8" max="8" width="12.140625" bestFit="1" customWidth="1"/>
    <col min="9" max="9" width="12.42578125" bestFit="1" customWidth="1"/>
  </cols>
  <sheetData>
    <row r="2" spans="1:13" x14ac:dyDescent="0.25">
      <c r="A2" s="10" t="s">
        <v>25</v>
      </c>
      <c r="B2" s="10" t="s">
        <v>26</v>
      </c>
      <c r="C2" s="10" t="s">
        <v>27</v>
      </c>
      <c r="D2" s="10" t="s">
        <v>28</v>
      </c>
      <c r="E2" s="10" t="s">
        <v>29</v>
      </c>
      <c r="F2" s="10" t="s">
        <v>227</v>
      </c>
      <c r="G2" s="10" t="s">
        <v>228</v>
      </c>
      <c r="H2" s="10" t="s">
        <v>30</v>
      </c>
      <c r="I2" s="10" t="s">
        <v>31</v>
      </c>
    </row>
    <row r="3" spans="1:13" ht="45" x14ac:dyDescent="0.25">
      <c r="A3" s="4" t="s">
        <v>207</v>
      </c>
      <c r="B3" s="4" t="s">
        <v>161</v>
      </c>
      <c r="C3" s="17" t="s">
        <v>208</v>
      </c>
      <c r="D3" s="4" t="s">
        <v>209</v>
      </c>
      <c r="E3" s="4" t="s">
        <v>210</v>
      </c>
      <c r="F3" s="4" t="s">
        <v>211</v>
      </c>
      <c r="G3" s="4" t="s">
        <v>212</v>
      </c>
      <c r="H3" s="4">
        <v>493348.5</v>
      </c>
      <c r="I3" s="4">
        <f>H3*E3</f>
        <v>986697</v>
      </c>
      <c r="K3">
        <v>1096330</v>
      </c>
      <c r="L3">
        <f>K3*97%</f>
        <v>1063440.0999999999</v>
      </c>
      <c r="M3">
        <f>L3/E3</f>
        <v>531720.04999999993</v>
      </c>
    </row>
    <row r="4" spans="1:13" ht="14.45" customHeight="1" x14ac:dyDescent="0.25">
      <c r="A4" s="4" t="s">
        <v>213</v>
      </c>
      <c r="B4" s="4" t="s">
        <v>214</v>
      </c>
      <c r="C4" s="17" t="s">
        <v>215</v>
      </c>
      <c r="D4" s="4" t="s">
        <v>216</v>
      </c>
      <c r="E4" s="4" t="s">
        <v>210</v>
      </c>
      <c r="F4" s="4"/>
      <c r="G4" s="4" t="s">
        <v>210</v>
      </c>
      <c r="H4" s="4">
        <v>906318</v>
      </c>
      <c r="I4" s="4">
        <f t="shared" ref="I4:I6" si="0">H4*E4</f>
        <v>1812636</v>
      </c>
      <c r="K4">
        <v>2014041</v>
      </c>
      <c r="L4">
        <f t="shared" ref="L4:L6" si="1">K4*97%</f>
        <v>1953619.77</v>
      </c>
      <c r="M4">
        <f t="shared" ref="M4:M6" si="2">L4/E4</f>
        <v>976809.88500000001</v>
      </c>
    </row>
    <row r="5" spans="1:13" ht="15.95" customHeight="1" x14ac:dyDescent="0.25">
      <c r="A5" s="4" t="s">
        <v>217</v>
      </c>
      <c r="B5" s="4" t="s">
        <v>218</v>
      </c>
      <c r="C5" s="17" t="s">
        <v>219</v>
      </c>
      <c r="D5" s="4" t="s">
        <v>220</v>
      </c>
      <c r="E5" s="4" t="s">
        <v>210</v>
      </c>
      <c r="F5" s="4" t="s">
        <v>221</v>
      </c>
      <c r="G5" s="4" t="s">
        <v>222</v>
      </c>
      <c r="H5" s="4">
        <v>422082</v>
      </c>
      <c r="I5" s="4">
        <f t="shared" si="0"/>
        <v>844164</v>
      </c>
      <c r="K5">
        <v>937961.6</v>
      </c>
      <c r="L5">
        <f t="shared" si="1"/>
        <v>909822.75199999998</v>
      </c>
      <c r="M5">
        <f t="shared" si="2"/>
        <v>454911.37599999999</v>
      </c>
    </row>
    <row r="6" spans="1:13" ht="30" x14ac:dyDescent="0.25">
      <c r="A6" s="4" t="s">
        <v>223</v>
      </c>
      <c r="B6" s="4" t="s">
        <v>224</v>
      </c>
      <c r="C6" s="17" t="s">
        <v>225</v>
      </c>
      <c r="D6" s="4" t="s">
        <v>216</v>
      </c>
      <c r="E6" s="4" t="s">
        <v>226</v>
      </c>
      <c r="F6" s="4"/>
      <c r="G6" s="4" t="s">
        <v>226</v>
      </c>
      <c r="H6" s="4">
        <v>39379.5</v>
      </c>
      <c r="I6" s="4">
        <f t="shared" si="0"/>
        <v>315036</v>
      </c>
      <c r="K6">
        <v>350043.8</v>
      </c>
      <c r="L6">
        <f t="shared" si="1"/>
        <v>339542.48599999998</v>
      </c>
      <c r="M6">
        <f t="shared" si="2"/>
        <v>42442.810749999997</v>
      </c>
    </row>
    <row r="7" spans="1:13" x14ac:dyDescent="0.25">
      <c r="A7" s="4" t="s">
        <v>13</v>
      </c>
      <c r="B7" s="4"/>
      <c r="C7" s="17"/>
      <c r="D7" s="4"/>
      <c r="E7" s="4"/>
      <c r="F7" s="4"/>
      <c r="G7" s="4"/>
      <c r="H7" s="4"/>
      <c r="I7" s="10">
        <f>SUM(I3:I6)</f>
        <v>3958533</v>
      </c>
      <c r="K7">
        <f>SUM(K3:K6)</f>
        <v>4398376.4000000004</v>
      </c>
      <c r="L7" s="2">
        <f>SUM(L3:L6)</f>
        <v>4266425.108</v>
      </c>
    </row>
    <row r="8" spans="1:13" x14ac:dyDescent="0.25">
      <c r="A8" s="4"/>
      <c r="B8" s="4"/>
      <c r="C8" s="17"/>
      <c r="D8" s="4"/>
      <c r="E8" s="4"/>
      <c r="F8" s="4"/>
      <c r="G8" s="4"/>
      <c r="H8" s="4"/>
      <c r="I8" s="4"/>
      <c r="K8">
        <v>100000</v>
      </c>
    </row>
    <row r="9" spans="1:13" x14ac:dyDescent="0.25">
      <c r="A9" s="10" t="s">
        <v>205</v>
      </c>
      <c r="B9" s="10"/>
      <c r="C9" s="10"/>
      <c r="D9" s="4"/>
      <c r="E9" s="4"/>
      <c r="F9" s="4"/>
      <c r="G9" s="4"/>
      <c r="H9" s="4"/>
      <c r="I9" s="3"/>
      <c r="K9">
        <f>K7-K8</f>
        <v>4298376.4000000004</v>
      </c>
    </row>
    <row r="10" spans="1:13" x14ac:dyDescent="0.25">
      <c r="A10" s="4"/>
      <c r="B10" s="4"/>
      <c r="C10" s="4"/>
      <c r="D10" s="4"/>
      <c r="E10" s="4"/>
      <c r="F10" s="4"/>
      <c r="G10" s="4"/>
      <c r="H10" s="4"/>
      <c r="I10" s="10"/>
    </row>
    <row r="11" spans="1:13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13" x14ac:dyDescent="0.25">
      <c r="A12" s="4"/>
      <c r="B12" s="4"/>
      <c r="C12" s="4"/>
      <c r="D12" s="4"/>
      <c r="E12" s="4"/>
      <c r="F12" s="4"/>
      <c r="G12" s="4"/>
      <c r="H12" s="4"/>
      <c r="I12" s="4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E4A14-30EB-4B2F-8902-44618DB52752}">
  <dimension ref="A2:H13"/>
  <sheetViews>
    <sheetView workbookViewId="0">
      <selection activeCell="F13" sqref="F13"/>
    </sheetView>
  </sheetViews>
  <sheetFormatPr defaultRowHeight="15" x14ac:dyDescent="0.25"/>
  <cols>
    <col min="3" max="3" width="69.140625" bestFit="1" customWidth="1"/>
    <col min="6" max="6" width="11.140625" bestFit="1" customWidth="1"/>
    <col min="9" max="9" width="10.85546875" bestFit="1" customWidth="1"/>
  </cols>
  <sheetData>
    <row r="2" spans="1:8" x14ac:dyDescent="0.25">
      <c r="A2" t="s">
        <v>32</v>
      </c>
      <c r="B2" t="s">
        <v>33</v>
      </c>
      <c r="C2" t="s">
        <v>34</v>
      </c>
      <c r="D2" t="s">
        <v>37</v>
      </c>
      <c r="E2" t="s">
        <v>38</v>
      </c>
      <c r="F2" t="s">
        <v>39</v>
      </c>
      <c r="H2" s="7"/>
    </row>
    <row r="3" spans="1:8" x14ac:dyDescent="0.25">
      <c r="C3" t="s">
        <v>230</v>
      </c>
    </row>
    <row r="4" spans="1:8" x14ac:dyDescent="0.25">
      <c r="A4">
        <v>1</v>
      </c>
      <c r="B4" t="s">
        <v>231</v>
      </c>
      <c r="C4" t="s">
        <v>232</v>
      </c>
      <c r="D4">
        <v>4</v>
      </c>
      <c r="E4">
        <v>183353</v>
      </c>
      <c r="F4">
        <f t="shared" ref="F4:F9" si="0">E4*D4</f>
        <v>733412</v>
      </c>
    </row>
    <row r="5" spans="1:8" x14ac:dyDescent="0.25">
      <c r="A5">
        <v>2</v>
      </c>
      <c r="B5" t="s">
        <v>233</v>
      </c>
      <c r="C5" t="s">
        <v>234</v>
      </c>
      <c r="D5">
        <v>4</v>
      </c>
      <c r="E5">
        <v>11512</v>
      </c>
      <c r="F5">
        <f t="shared" si="0"/>
        <v>46048</v>
      </c>
    </row>
    <row r="6" spans="1:8" x14ac:dyDescent="0.25">
      <c r="A6">
        <v>3</v>
      </c>
      <c r="B6" t="s">
        <v>35</v>
      </c>
      <c r="C6" t="s">
        <v>198</v>
      </c>
      <c r="D6">
        <v>4</v>
      </c>
      <c r="E6">
        <v>703</v>
      </c>
      <c r="F6">
        <f t="shared" si="0"/>
        <v>2812</v>
      </c>
    </row>
    <row r="7" spans="1:8" x14ac:dyDescent="0.25">
      <c r="C7" t="s">
        <v>235</v>
      </c>
    </row>
    <row r="8" spans="1:8" x14ac:dyDescent="0.25">
      <c r="A8">
        <v>4</v>
      </c>
      <c r="B8" t="s">
        <v>196</v>
      </c>
      <c r="C8" t="s">
        <v>197</v>
      </c>
      <c r="D8">
        <v>135</v>
      </c>
      <c r="E8">
        <v>78252</v>
      </c>
      <c r="F8">
        <f t="shared" si="0"/>
        <v>10564020</v>
      </c>
    </row>
    <row r="9" spans="1:8" x14ac:dyDescent="0.25">
      <c r="A9">
        <v>5</v>
      </c>
      <c r="B9" t="s">
        <v>36</v>
      </c>
      <c r="C9" t="s">
        <v>236</v>
      </c>
      <c r="D9">
        <v>135</v>
      </c>
      <c r="E9">
        <v>2313</v>
      </c>
      <c r="F9">
        <f t="shared" si="0"/>
        <v>312255</v>
      </c>
    </row>
    <row r="11" spans="1:8" x14ac:dyDescent="0.25">
      <c r="C11" s="2" t="s">
        <v>31</v>
      </c>
      <c r="F11" s="2">
        <f>SUM(F3:F10)</f>
        <v>11658547</v>
      </c>
    </row>
    <row r="13" spans="1:8" x14ac:dyDescent="0.25">
      <c r="C13" s="2" t="s">
        <v>205</v>
      </c>
      <c r="D13" s="2"/>
      <c r="E13" s="2"/>
      <c r="F13" s="23" t="s">
        <v>229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A7C27-E9B7-4E83-B1B0-E5388C24F875}">
  <sheetPr>
    <pageSetUpPr fitToPage="1"/>
  </sheetPr>
  <dimension ref="A1:I68"/>
  <sheetViews>
    <sheetView showGridLines="0" tabSelected="1" topLeftCell="A4" workbookViewId="0">
      <selection activeCell="D9" sqref="D9"/>
    </sheetView>
  </sheetViews>
  <sheetFormatPr defaultColWidth="15.28515625" defaultRowHeight="12.75" customHeight="1" x14ac:dyDescent="0.25"/>
  <cols>
    <col min="1" max="1" width="11.28515625" style="24" bestFit="1" customWidth="1"/>
    <col min="2" max="2" width="20" style="24" bestFit="1" customWidth="1"/>
    <col min="3" max="3" width="22.5703125" style="24" bestFit="1" customWidth="1"/>
    <col min="4" max="4" width="52.42578125" style="24" bestFit="1" customWidth="1"/>
    <col min="5" max="5" width="22.42578125" style="24" bestFit="1" customWidth="1"/>
    <col min="6" max="6" width="24" style="24" bestFit="1" customWidth="1"/>
    <col min="7" max="7" width="4" style="24" bestFit="1" customWidth="1"/>
    <col min="8" max="8" width="11" style="25" bestFit="1" customWidth="1"/>
    <col min="9" max="9" width="13.7109375" style="25" bestFit="1" customWidth="1"/>
    <col min="10" max="16384" width="15.28515625" style="24"/>
  </cols>
  <sheetData>
    <row r="1" spans="1:9" ht="15" x14ac:dyDescent="0.25"/>
    <row r="2" spans="1:9" ht="15" x14ac:dyDescent="0.25"/>
    <row r="3" spans="1:9" ht="15" x14ac:dyDescent="0.25"/>
    <row r="4" spans="1:9" ht="42" customHeight="1" x14ac:dyDescent="0.25">
      <c r="A4" s="26" t="s">
        <v>40</v>
      </c>
      <c r="B4" s="26" t="s">
        <v>41</v>
      </c>
      <c r="C4" s="26" t="s">
        <v>42</v>
      </c>
      <c r="D4" s="26" t="s">
        <v>1</v>
      </c>
      <c r="E4" s="27" t="s">
        <v>43</v>
      </c>
      <c r="F4" s="27" t="s">
        <v>168</v>
      </c>
      <c r="G4" s="27" t="s">
        <v>156</v>
      </c>
      <c r="H4" s="28" t="s">
        <v>30</v>
      </c>
      <c r="I4" s="28" t="s">
        <v>31</v>
      </c>
    </row>
    <row r="5" spans="1:9" ht="15" x14ac:dyDescent="0.25">
      <c r="A5" s="29" t="s">
        <v>44</v>
      </c>
      <c r="B5" s="30" t="s">
        <v>169</v>
      </c>
      <c r="C5" s="31" t="s">
        <v>46</v>
      </c>
      <c r="D5" s="31" t="s">
        <v>170</v>
      </c>
      <c r="E5" s="32" t="s">
        <v>48</v>
      </c>
      <c r="F5" s="32">
        <v>17</v>
      </c>
      <c r="G5" s="33">
        <v>2</v>
      </c>
      <c r="H5" s="34">
        <v>716582.67999999993</v>
      </c>
      <c r="I5" s="34">
        <f>H5*G5</f>
        <v>1433165.3599999999</v>
      </c>
    </row>
    <row r="6" spans="1:9" ht="15" x14ac:dyDescent="0.25">
      <c r="A6" s="35" t="s">
        <v>49</v>
      </c>
      <c r="B6" s="35" t="s">
        <v>171</v>
      </c>
      <c r="C6" s="35" t="s">
        <v>51</v>
      </c>
      <c r="D6" s="31" t="s">
        <v>52</v>
      </c>
      <c r="E6" s="32" t="s">
        <v>48</v>
      </c>
      <c r="F6" s="32">
        <v>14</v>
      </c>
      <c r="G6" s="33">
        <v>2</v>
      </c>
      <c r="H6" s="34">
        <v>0</v>
      </c>
      <c r="I6" s="34">
        <f t="shared" ref="I6:I65" si="0">H6*G6</f>
        <v>0</v>
      </c>
    </row>
    <row r="7" spans="1:9" ht="15" x14ac:dyDescent="0.25">
      <c r="A7" s="35" t="s">
        <v>53</v>
      </c>
      <c r="B7" s="35" t="s">
        <v>172</v>
      </c>
      <c r="C7" s="35" t="s">
        <v>46</v>
      </c>
      <c r="D7" s="31" t="s">
        <v>55</v>
      </c>
      <c r="E7" s="32">
        <v>36</v>
      </c>
      <c r="F7" s="32" t="s">
        <v>173</v>
      </c>
      <c r="G7" s="33">
        <v>2</v>
      </c>
      <c r="H7" s="34">
        <v>222536.53999999998</v>
      </c>
      <c r="I7" s="34">
        <f t="shared" si="0"/>
        <v>445073.07999999996</v>
      </c>
    </row>
    <row r="8" spans="1:9" ht="15" x14ac:dyDescent="0.25">
      <c r="A8" s="35" t="s">
        <v>56</v>
      </c>
      <c r="B8" s="35" t="s">
        <v>57</v>
      </c>
      <c r="C8" s="35" t="s">
        <v>46</v>
      </c>
      <c r="D8" s="31" t="s">
        <v>58</v>
      </c>
      <c r="E8" s="32" t="s">
        <v>48</v>
      </c>
      <c r="F8" s="32">
        <v>7</v>
      </c>
      <c r="G8" s="33">
        <v>4</v>
      </c>
      <c r="H8" s="34">
        <v>0</v>
      </c>
      <c r="I8" s="34">
        <f t="shared" si="0"/>
        <v>0</v>
      </c>
    </row>
    <row r="9" spans="1:9" ht="15" x14ac:dyDescent="0.25">
      <c r="A9" s="35" t="s">
        <v>59</v>
      </c>
      <c r="B9" s="35" t="s">
        <v>60</v>
      </c>
      <c r="C9" s="35" t="s">
        <v>46</v>
      </c>
      <c r="D9" s="31" t="s">
        <v>61</v>
      </c>
      <c r="E9" s="32" t="s">
        <v>48</v>
      </c>
      <c r="F9" s="32">
        <v>31</v>
      </c>
      <c r="G9" s="33">
        <v>2</v>
      </c>
      <c r="H9" s="34">
        <v>0</v>
      </c>
      <c r="I9" s="34">
        <f t="shared" si="0"/>
        <v>0</v>
      </c>
    </row>
    <row r="10" spans="1:9" ht="15" x14ac:dyDescent="0.25">
      <c r="A10" s="35" t="s">
        <v>62</v>
      </c>
      <c r="B10" s="35" t="s">
        <v>63</v>
      </c>
      <c r="C10" s="35" t="s">
        <v>46</v>
      </c>
      <c r="D10" s="31" t="s">
        <v>61</v>
      </c>
      <c r="E10" s="32" t="s">
        <v>48</v>
      </c>
      <c r="F10" s="32">
        <v>31</v>
      </c>
      <c r="G10" s="33">
        <v>2</v>
      </c>
      <c r="H10" s="34">
        <v>70568.62</v>
      </c>
      <c r="I10" s="34">
        <f t="shared" si="0"/>
        <v>141137.24</v>
      </c>
    </row>
    <row r="11" spans="1:9" ht="15" x14ac:dyDescent="0.25">
      <c r="A11" s="35" t="s">
        <v>64</v>
      </c>
      <c r="B11" s="35" t="s">
        <v>65</v>
      </c>
      <c r="C11" s="35" t="s">
        <v>46</v>
      </c>
      <c r="D11" s="31" t="s">
        <v>66</v>
      </c>
      <c r="E11" s="32" t="s">
        <v>48</v>
      </c>
      <c r="F11" s="32">
        <v>14</v>
      </c>
      <c r="G11" s="33">
        <v>2</v>
      </c>
      <c r="H11" s="34">
        <v>0</v>
      </c>
      <c r="I11" s="34">
        <f t="shared" si="0"/>
        <v>0</v>
      </c>
    </row>
    <row r="12" spans="1:9" ht="15" x14ac:dyDescent="0.25">
      <c r="A12" s="35" t="s">
        <v>67</v>
      </c>
      <c r="B12" s="35" t="s">
        <v>68</v>
      </c>
      <c r="C12" s="35" t="s">
        <v>46</v>
      </c>
      <c r="D12" s="31" t="s">
        <v>69</v>
      </c>
      <c r="E12" s="32" t="s">
        <v>48</v>
      </c>
      <c r="F12" s="32">
        <v>31</v>
      </c>
      <c r="G12" s="33">
        <v>4</v>
      </c>
      <c r="H12" s="34">
        <v>0</v>
      </c>
      <c r="I12" s="34">
        <f t="shared" si="0"/>
        <v>0</v>
      </c>
    </row>
    <row r="13" spans="1:9" ht="15" x14ac:dyDescent="0.25">
      <c r="A13" s="35" t="s">
        <v>70</v>
      </c>
      <c r="B13" s="35" t="s">
        <v>71</v>
      </c>
      <c r="C13" s="35" t="s">
        <v>51</v>
      </c>
      <c r="D13" s="31" t="s">
        <v>72</v>
      </c>
      <c r="E13" s="32" t="s">
        <v>48</v>
      </c>
      <c r="F13" s="32">
        <v>14</v>
      </c>
      <c r="G13" s="33">
        <v>2</v>
      </c>
      <c r="H13" s="34">
        <v>0</v>
      </c>
      <c r="I13" s="34">
        <f t="shared" si="0"/>
        <v>0</v>
      </c>
    </row>
    <row r="14" spans="1:9" ht="15" x14ac:dyDescent="0.25">
      <c r="A14" s="35" t="s">
        <v>73</v>
      </c>
      <c r="B14" s="35" t="s">
        <v>74</v>
      </c>
      <c r="C14" s="35" t="s">
        <v>46</v>
      </c>
      <c r="D14" s="31" t="s">
        <v>75</v>
      </c>
      <c r="E14" s="32" t="s">
        <v>48</v>
      </c>
      <c r="F14" s="32">
        <v>14</v>
      </c>
      <c r="G14" s="33">
        <v>2</v>
      </c>
      <c r="H14" s="34">
        <v>0</v>
      </c>
      <c r="I14" s="34">
        <f t="shared" si="0"/>
        <v>0</v>
      </c>
    </row>
    <row r="15" spans="1:9" ht="15" x14ac:dyDescent="0.25">
      <c r="A15" s="35" t="s">
        <v>76</v>
      </c>
      <c r="B15" s="35" t="s">
        <v>77</v>
      </c>
      <c r="C15" s="35" t="s">
        <v>46</v>
      </c>
      <c r="D15" s="31" t="s">
        <v>78</v>
      </c>
      <c r="E15" s="32" t="s">
        <v>48</v>
      </c>
      <c r="F15" s="32">
        <v>14</v>
      </c>
      <c r="G15" s="33">
        <v>2</v>
      </c>
      <c r="H15" s="34">
        <v>0</v>
      </c>
      <c r="I15" s="34">
        <f t="shared" si="0"/>
        <v>0</v>
      </c>
    </row>
    <row r="16" spans="1:9" ht="15" x14ac:dyDescent="0.25">
      <c r="A16" s="35" t="s">
        <v>79</v>
      </c>
      <c r="B16" s="35" t="s">
        <v>80</v>
      </c>
      <c r="C16" s="35" t="s">
        <v>46</v>
      </c>
      <c r="D16" s="31" t="s">
        <v>81</v>
      </c>
      <c r="E16" s="32" t="s">
        <v>48</v>
      </c>
      <c r="F16" s="32">
        <v>14</v>
      </c>
      <c r="G16" s="33">
        <v>2</v>
      </c>
      <c r="H16" s="34">
        <v>0</v>
      </c>
      <c r="I16" s="34">
        <f t="shared" si="0"/>
        <v>0</v>
      </c>
    </row>
    <row r="17" spans="1:9" ht="15" x14ac:dyDescent="0.25">
      <c r="A17" s="35" t="s">
        <v>82</v>
      </c>
      <c r="B17" s="35" t="s">
        <v>83</v>
      </c>
      <c r="C17" s="35" t="s">
        <v>51</v>
      </c>
      <c r="D17" s="31" t="s">
        <v>84</v>
      </c>
      <c r="E17" s="32" t="s">
        <v>48</v>
      </c>
      <c r="F17" s="32">
        <v>3</v>
      </c>
      <c r="G17" s="33">
        <v>2</v>
      </c>
      <c r="H17" s="34">
        <v>0</v>
      </c>
      <c r="I17" s="34">
        <f t="shared" si="0"/>
        <v>0</v>
      </c>
    </row>
    <row r="18" spans="1:9" ht="15" x14ac:dyDescent="0.25">
      <c r="A18" s="29" t="s">
        <v>85</v>
      </c>
      <c r="B18" s="30" t="s">
        <v>45</v>
      </c>
      <c r="C18" s="31" t="s">
        <v>46</v>
      </c>
      <c r="D18" s="31" t="s">
        <v>47</v>
      </c>
      <c r="E18" s="32" t="s">
        <v>48</v>
      </c>
      <c r="F18" s="32">
        <v>14</v>
      </c>
      <c r="G18" s="33">
        <v>4</v>
      </c>
      <c r="H18" s="34">
        <v>779551.39999999991</v>
      </c>
      <c r="I18" s="34">
        <f t="shared" si="0"/>
        <v>3118205.5999999996</v>
      </c>
    </row>
    <row r="19" spans="1:9" ht="15" x14ac:dyDescent="0.25">
      <c r="A19" s="35" t="s">
        <v>88</v>
      </c>
      <c r="B19" s="35" t="s">
        <v>50</v>
      </c>
      <c r="C19" s="35" t="s">
        <v>51</v>
      </c>
      <c r="D19" s="31" t="s">
        <v>52</v>
      </c>
      <c r="E19" s="32" t="s">
        <v>48</v>
      </c>
      <c r="F19" s="32">
        <v>14</v>
      </c>
      <c r="G19" s="33">
        <v>4</v>
      </c>
      <c r="H19" s="34">
        <v>0</v>
      </c>
      <c r="I19" s="34">
        <f t="shared" si="0"/>
        <v>0</v>
      </c>
    </row>
    <row r="20" spans="1:9" ht="15" x14ac:dyDescent="0.25">
      <c r="A20" s="35" t="s">
        <v>91</v>
      </c>
      <c r="B20" s="35" t="s">
        <v>54</v>
      </c>
      <c r="C20" s="35" t="s">
        <v>46</v>
      </c>
      <c r="D20" s="31" t="s">
        <v>55</v>
      </c>
      <c r="E20" s="32">
        <v>36</v>
      </c>
      <c r="F20" s="32" t="s">
        <v>173</v>
      </c>
      <c r="G20" s="33">
        <v>4</v>
      </c>
      <c r="H20" s="34">
        <v>379251.45999999996</v>
      </c>
      <c r="I20" s="34">
        <f t="shared" si="0"/>
        <v>1517005.8399999999</v>
      </c>
    </row>
    <row r="21" spans="1:9" ht="15" x14ac:dyDescent="0.25">
      <c r="A21" s="35" t="s">
        <v>94</v>
      </c>
      <c r="B21" s="35" t="s">
        <v>57</v>
      </c>
      <c r="C21" s="35" t="s">
        <v>46</v>
      </c>
      <c r="D21" s="31" t="s">
        <v>58</v>
      </c>
      <c r="E21" s="32" t="s">
        <v>48</v>
      </c>
      <c r="F21" s="32">
        <v>7</v>
      </c>
      <c r="G21" s="33">
        <v>8</v>
      </c>
      <c r="H21" s="34">
        <v>0</v>
      </c>
      <c r="I21" s="34">
        <f t="shared" si="0"/>
        <v>0</v>
      </c>
    </row>
    <row r="22" spans="1:9" ht="15" x14ac:dyDescent="0.25">
      <c r="A22" s="35" t="s">
        <v>97</v>
      </c>
      <c r="B22" s="35" t="s">
        <v>60</v>
      </c>
      <c r="C22" s="35" t="s">
        <v>46</v>
      </c>
      <c r="D22" s="31" t="s">
        <v>61</v>
      </c>
      <c r="E22" s="32" t="s">
        <v>48</v>
      </c>
      <c r="F22" s="32">
        <v>31</v>
      </c>
      <c r="G22" s="33">
        <v>4</v>
      </c>
      <c r="H22" s="34">
        <v>0</v>
      </c>
      <c r="I22" s="34">
        <f t="shared" si="0"/>
        <v>0</v>
      </c>
    </row>
    <row r="23" spans="1:9" ht="15" x14ac:dyDescent="0.25">
      <c r="A23" s="35" t="s">
        <v>100</v>
      </c>
      <c r="B23" s="35" t="s">
        <v>63</v>
      </c>
      <c r="C23" s="35" t="s">
        <v>46</v>
      </c>
      <c r="D23" s="31" t="s">
        <v>61</v>
      </c>
      <c r="E23" s="32" t="s">
        <v>48</v>
      </c>
      <c r="F23" s="32">
        <v>31</v>
      </c>
      <c r="G23" s="33">
        <v>4</v>
      </c>
      <c r="H23" s="34">
        <v>70568.62</v>
      </c>
      <c r="I23" s="34">
        <f t="shared" si="0"/>
        <v>282274.48</v>
      </c>
    </row>
    <row r="24" spans="1:9" ht="15" x14ac:dyDescent="0.25">
      <c r="A24" s="35" t="s">
        <v>103</v>
      </c>
      <c r="B24" s="35" t="s">
        <v>65</v>
      </c>
      <c r="C24" s="35" t="s">
        <v>46</v>
      </c>
      <c r="D24" s="31" t="s">
        <v>66</v>
      </c>
      <c r="E24" s="32" t="s">
        <v>48</v>
      </c>
      <c r="F24" s="32">
        <v>14</v>
      </c>
      <c r="G24" s="33">
        <v>4</v>
      </c>
      <c r="H24" s="34">
        <v>0</v>
      </c>
      <c r="I24" s="34">
        <f t="shared" si="0"/>
        <v>0</v>
      </c>
    </row>
    <row r="25" spans="1:9" ht="15" x14ac:dyDescent="0.25">
      <c r="A25" s="35" t="s">
        <v>106</v>
      </c>
      <c r="B25" s="35" t="s">
        <v>68</v>
      </c>
      <c r="C25" s="35" t="s">
        <v>46</v>
      </c>
      <c r="D25" s="31" t="s">
        <v>69</v>
      </c>
      <c r="E25" s="32" t="s">
        <v>48</v>
      </c>
      <c r="F25" s="32">
        <v>31</v>
      </c>
      <c r="G25" s="33">
        <v>8</v>
      </c>
      <c r="H25" s="34">
        <v>0</v>
      </c>
      <c r="I25" s="34">
        <f t="shared" si="0"/>
        <v>0</v>
      </c>
    </row>
    <row r="26" spans="1:9" ht="15" x14ac:dyDescent="0.25">
      <c r="A26" s="35" t="s">
        <v>108</v>
      </c>
      <c r="B26" s="35" t="s">
        <v>71</v>
      </c>
      <c r="C26" s="35" t="s">
        <v>51</v>
      </c>
      <c r="D26" s="31" t="s">
        <v>72</v>
      </c>
      <c r="E26" s="32" t="s">
        <v>48</v>
      </c>
      <c r="F26" s="32">
        <v>14</v>
      </c>
      <c r="G26" s="33">
        <v>4</v>
      </c>
      <c r="H26" s="34">
        <v>0</v>
      </c>
      <c r="I26" s="34">
        <f t="shared" si="0"/>
        <v>0</v>
      </c>
    </row>
    <row r="27" spans="1:9" ht="15" x14ac:dyDescent="0.25">
      <c r="A27" s="35" t="s">
        <v>111</v>
      </c>
      <c r="B27" s="35" t="s">
        <v>74</v>
      </c>
      <c r="C27" s="35" t="s">
        <v>46</v>
      </c>
      <c r="D27" s="31" t="s">
        <v>75</v>
      </c>
      <c r="E27" s="32" t="s">
        <v>48</v>
      </c>
      <c r="F27" s="32">
        <v>14</v>
      </c>
      <c r="G27" s="33">
        <v>4</v>
      </c>
      <c r="H27" s="34">
        <v>0</v>
      </c>
      <c r="I27" s="34">
        <f t="shared" si="0"/>
        <v>0</v>
      </c>
    </row>
    <row r="28" spans="1:9" ht="15" x14ac:dyDescent="0.25">
      <c r="A28" s="35" t="s">
        <v>114</v>
      </c>
      <c r="B28" s="35" t="s">
        <v>77</v>
      </c>
      <c r="C28" s="35" t="s">
        <v>46</v>
      </c>
      <c r="D28" s="31" t="s">
        <v>78</v>
      </c>
      <c r="E28" s="32" t="s">
        <v>48</v>
      </c>
      <c r="F28" s="32">
        <v>14</v>
      </c>
      <c r="G28" s="33">
        <v>4</v>
      </c>
      <c r="H28" s="34">
        <v>0</v>
      </c>
      <c r="I28" s="34">
        <f t="shared" si="0"/>
        <v>0</v>
      </c>
    </row>
    <row r="29" spans="1:9" ht="15" x14ac:dyDescent="0.25">
      <c r="A29" s="35" t="s">
        <v>117</v>
      </c>
      <c r="B29" s="35" t="s">
        <v>80</v>
      </c>
      <c r="C29" s="35" t="s">
        <v>46</v>
      </c>
      <c r="D29" s="31" t="s">
        <v>81</v>
      </c>
      <c r="E29" s="32" t="s">
        <v>48</v>
      </c>
      <c r="F29" s="32">
        <v>14</v>
      </c>
      <c r="G29" s="33">
        <v>4</v>
      </c>
      <c r="H29" s="34">
        <v>0</v>
      </c>
      <c r="I29" s="34">
        <f t="shared" si="0"/>
        <v>0</v>
      </c>
    </row>
    <row r="30" spans="1:9" ht="15" x14ac:dyDescent="0.25">
      <c r="A30" s="35" t="s">
        <v>120</v>
      </c>
      <c r="B30" s="35" t="s">
        <v>83</v>
      </c>
      <c r="C30" s="35" t="s">
        <v>51</v>
      </c>
      <c r="D30" s="31" t="s">
        <v>84</v>
      </c>
      <c r="E30" s="32" t="s">
        <v>48</v>
      </c>
      <c r="F30" s="32">
        <v>3</v>
      </c>
      <c r="G30" s="33">
        <v>4</v>
      </c>
      <c r="H30" s="34">
        <v>0</v>
      </c>
      <c r="I30" s="34">
        <f t="shared" si="0"/>
        <v>0</v>
      </c>
    </row>
    <row r="31" spans="1:9" ht="15" x14ac:dyDescent="0.25">
      <c r="A31" s="29" t="s">
        <v>127</v>
      </c>
      <c r="B31" s="30" t="s">
        <v>86</v>
      </c>
      <c r="C31" s="31" t="s">
        <v>46</v>
      </c>
      <c r="D31" s="31" t="s">
        <v>87</v>
      </c>
      <c r="E31" s="32" t="s">
        <v>48</v>
      </c>
      <c r="F31" s="32">
        <v>14</v>
      </c>
      <c r="G31" s="33">
        <v>42</v>
      </c>
      <c r="H31" s="34">
        <v>357900.3</v>
      </c>
      <c r="I31" s="34">
        <f t="shared" si="0"/>
        <v>15031812.6</v>
      </c>
    </row>
    <row r="32" spans="1:9" ht="15" x14ac:dyDescent="0.25">
      <c r="A32" s="35" t="s">
        <v>128</v>
      </c>
      <c r="B32" s="35" t="s">
        <v>89</v>
      </c>
      <c r="C32" s="35" t="s">
        <v>51</v>
      </c>
      <c r="D32" s="31" t="s">
        <v>90</v>
      </c>
      <c r="E32" s="32" t="s">
        <v>48</v>
      </c>
      <c r="F32" s="32">
        <v>14</v>
      </c>
      <c r="G32" s="33">
        <v>42</v>
      </c>
      <c r="H32" s="34">
        <v>0</v>
      </c>
      <c r="I32" s="34">
        <f t="shared" si="0"/>
        <v>0</v>
      </c>
    </row>
    <row r="33" spans="1:9" ht="15" x14ac:dyDescent="0.25">
      <c r="A33" s="35" t="s">
        <v>129</v>
      </c>
      <c r="B33" s="35" t="s">
        <v>92</v>
      </c>
      <c r="C33" s="35" t="s">
        <v>46</v>
      </c>
      <c r="D33" s="31" t="s">
        <v>93</v>
      </c>
      <c r="E33" s="32">
        <v>36</v>
      </c>
      <c r="F33" s="32" t="s">
        <v>173</v>
      </c>
      <c r="G33" s="33">
        <v>42</v>
      </c>
      <c r="H33" s="34">
        <v>35104.299999999996</v>
      </c>
      <c r="I33" s="34">
        <f t="shared" si="0"/>
        <v>1474380.5999999999</v>
      </c>
    </row>
    <row r="34" spans="1:9" ht="15" x14ac:dyDescent="0.25">
      <c r="A34" s="35" t="s">
        <v>130</v>
      </c>
      <c r="B34" s="35" t="s">
        <v>95</v>
      </c>
      <c r="C34" s="35" t="s">
        <v>51</v>
      </c>
      <c r="D34" s="31" t="s">
        <v>96</v>
      </c>
      <c r="E34" s="32" t="s">
        <v>48</v>
      </c>
      <c r="F34" s="32">
        <v>14</v>
      </c>
      <c r="G34" s="33">
        <v>42</v>
      </c>
      <c r="H34" s="34">
        <v>0</v>
      </c>
      <c r="I34" s="34">
        <f t="shared" si="0"/>
        <v>0</v>
      </c>
    </row>
    <row r="35" spans="1:9" ht="15" x14ac:dyDescent="0.25">
      <c r="A35" s="35" t="s">
        <v>131</v>
      </c>
      <c r="B35" s="35" t="s">
        <v>98</v>
      </c>
      <c r="C35" s="35" t="s">
        <v>46</v>
      </c>
      <c r="D35" s="31" t="s">
        <v>99</v>
      </c>
      <c r="E35" s="32" t="s">
        <v>48</v>
      </c>
      <c r="F35" s="32">
        <v>14</v>
      </c>
      <c r="G35" s="33">
        <v>42</v>
      </c>
      <c r="H35" s="34">
        <v>0</v>
      </c>
      <c r="I35" s="34">
        <f t="shared" si="0"/>
        <v>0</v>
      </c>
    </row>
    <row r="36" spans="1:9" ht="15" x14ac:dyDescent="0.25">
      <c r="A36" s="35" t="s">
        <v>132</v>
      </c>
      <c r="B36" s="35" t="s">
        <v>101</v>
      </c>
      <c r="C36" s="35" t="s">
        <v>46</v>
      </c>
      <c r="D36" s="31" t="s">
        <v>102</v>
      </c>
      <c r="E36" s="32" t="s">
        <v>48</v>
      </c>
      <c r="F36" s="32">
        <v>14</v>
      </c>
      <c r="G36" s="33">
        <v>42</v>
      </c>
      <c r="H36" s="34">
        <v>0</v>
      </c>
      <c r="I36" s="34">
        <f t="shared" si="0"/>
        <v>0</v>
      </c>
    </row>
    <row r="37" spans="1:9" ht="15" x14ac:dyDescent="0.25">
      <c r="A37" s="35" t="s">
        <v>133</v>
      </c>
      <c r="B37" s="35" t="s">
        <v>104</v>
      </c>
      <c r="C37" s="35" t="s">
        <v>46</v>
      </c>
      <c r="D37" s="31" t="s">
        <v>105</v>
      </c>
      <c r="E37" s="32" t="s">
        <v>48</v>
      </c>
      <c r="F37" s="32">
        <v>14</v>
      </c>
      <c r="G37" s="33">
        <v>42</v>
      </c>
      <c r="H37" s="34">
        <v>0</v>
      </c>
      <c r="I37" s="34">
        <f t="shared" si="0"/>
        <v>0</v>
      </c>
    </row>
    <row r="38" spans="1:9" ht="15" x14ac:dyDescent="0.25">
      <c r="A38" s="35" t="s">
        <v>134</v>
      </c>
      <c r="B38" s="35" t="s">
        <v>107</v>
      </c>
      <c r="C38" s="35" t="s">
        <v>46</v>
      </c>
      <c r="D38" s="31" t="s">
        <v>78</v>
      </c>
      <c r="E38" s="32" t="s">
        <v>48</v>
      </c>
      <c r="F38" s="32">
        <v>14</v>
      </c>
      <c r="G38" s="33">
        <v>42</v>
      </c>
      <c r="H38" s="34">
        <v>0</v>
      </c>
      <c r="I38" s="34">
        <f t="shared" si="0"/>
        <v>0</v>
      </c>
    </row>
    <row r="39" spans="1:9" ht="15" x14ac:dyDescent="0.25">
      <c r="A39" s="35" t="s">
        <v>135</v>
      </c>
      <c r="B39" s="35" t="s">
        <v>109</v>
      </c>
      <c r="C39" s="35" t="s">
        <v>46</v>
      </c>
      <c r="D39" s="31" t="s">
        <v>110</v>
      </c>
      <c r="E39" s="32" t="s">
        <v>48</v>
      </c>
      <c r="F39" s="32">
        <v>14</v>
      </c>
      <c r="G39" s="33">
        <v>42</v>
      </c>
      <c r="H39" s="34">
        <v>3134.8999999999996</v>
      </c>
      <c r="I39" s="34">
        <f t="shared" si="0"/>
        <v>131665.79999999999</v>
      </c>
    </row>
    <row r="40" spans="1:9" ht="15" x14ac:dyDescent="0.25">
      <c r="A40" s="35" t="s">
        <v>136</v>
      </c>
      <c r="B40" s="35" t="s">
        <v>112</v>
      </c>
      <c r="C40" s="35" t="s">
        <v>46</v>
      </c>
      <c r="D40" s="31" t="s">
        <v>113</v>
      </c>
      <c r="E40" s="32" t="s">
        <v>48</v>
      </c>
      <c r="F40" s="32">
        <v>14</v>
      </c>
      <c r="G40" s="33">
        <v>42</v>
      </c>
      <c r="H40" s="34">
        <v>2977.9199999999996</v>
      </c>
      <c r="I40" s="34">
        <f t="shared" si="0"/>
        <v>125072.63999999998</v>
      </c>
    </row>
    <row r="41" spans="1:9" ht="15" x14ac:dyDescent="0.25">
      <c r="A41" s="35" t="s">
        <v>137</v>
      </c>
      <c r="B41" s="35" t="s">
        <v>115</v>
      </c>
      <c r="C41" s="35" t="s">
        <v>46</v>
      </c>
      <c r="D41" s="31" t="s">
        <v>116</v>
      </c>
      <c r="E41" s="32" t="s">
        <v>48</v>
      </c>
      <c r="F41" s="32">
        <v>14</v>
      </c>
      <c r="G41" s="33">
        <v>42</v>
      </c>
      <c r="H41" s="34">
        <v>0</v>
      </c>
      <c r="I41" s="34">
        <f t="shared" si="0"/>
        <v>0</v>
      </c>
    </row>
    <row r="42" spans="1:9" ht="15" x14ac:dyDescent="0.25">
      <c r="A42" s="35" t="s">
        <v>138</v>
      </c>
      <c r="B42" s="35" t="s">
        <v>118</v>
      </c>
      <c r="C42" s="35" t="s">
        <v>46</v>
      </c>
      <c r="D42" s="31" t="s">
        <v>119</v>
      </c>
      <c r="E42" s="32" t="s">
        <v>48</v>
      </c>
      <c r="F42" s="32">
        <v>14</v>
      </c>
      <c r="G42" s="33">
        <v>42</v>
      </c>
      <c r="H42" s="34">
        <v>0</v>
      </c>
      <c r="I42" s="34">
        <f t="shared" si="0"/>
        <v>0</v>
      </c>
    </row>
    <row r="43" spans="1:9" ht="15" x14ac:dyDescent="0.25">
      <c r="A43" s="35" t="s">
        <v>139</v>
      </c>
      <c r="B43" s="35" t="s">
        <v>121</v>
      </c>
      <c r="C43" s="35" t="s">
        <v>46</v>
      </c>
      <c r="D43" s="31" t="s">
        <v>122</v>
      </c>
      <c r="E43" s="32" t="s">
        <v>48</v>
      </c>
      <c r="F43" s="32">
        <v>14</v>
      </c>
      <c r="G43" s="33">
        <v>42</v>
      </c>
      <c r="H43" s="34">
        <v>0</v>
      </c>
      <c r="I43" s="34">
        <f t="shared" si="0"/>
        <v>0</v>
      </c>
    </row>
    <row r="44" spans="1:9" ht="15" x14ac:dyDescent="0.25">
      <c r="A44" s="35" t="s">
        <v>140</v>
      </c>
      <c r="B44" s="35" t="s">
        <v>123</v>
      </c>
      <c r="C44" s="35" t="s">
        <v>46</v>
      </c>
      <c r="D44" s="31" t="s">
        <v>124</v>
      </c>
      <c r="E44" s="32" t="s">
        <v>48</v>
      </c>
      <c r="F44" s="32">
        <v>14</v>
      </c>
      <c r="G44" s="33">
        <v>42</v>
      </c>
      <c r="H44" s="34">
        <v>79925.37999999999</v>
      </c>
      <c r="I44" s="34">
        <f t="shared" si="0"/>
        <v>3356865.9599999995</v>
      </c>
    </row>
    <row r="45" spans="1:9" ht="15" x14ac:dyDescent="0.25">
      <c r="A45" s="35" t="s">
        <v>141</v>
      </c>
      <c r="B45" s="35" t="s">
        <v>83</v>
      </c>
      <c r="C45" s="35" t="s">
        <v>51</v>
      </c>
      <c r="D45" s="31" t="s">
        <v>84</v>
      </c>
      <c r="E45" s="32" t="s">
        <v>48</v>
      </c>
      <c r="F45" s="32">
        <v>3</v>
      </c>
      <c r="G45" s="33">
        <v>42</v>
      </c>
      <c r="H45" s="34">
        <v>0</v>
      </c>
      <c r="I45" s="34">
        <f t="shared" si="0"/>
        <v>0</v>
      </c>
    </row>
    <row r="46" spans="1:9" ht="15" x14ac:dyDescent="0.25">
      <c r="A46" s="35" t="s">
        <v>144</v>
      </c>
      <c r="B46" s="35" t="s">
        <v>125</v>
      </c>
      <c r="C46" s="35" t="s">
        <v>46</v>
      </c>
      <c r="D46" s="31" t="s">
        <v>126</v>
      </c>
      <c r="E46" s="32" t="s">
        <v>48</v>
      </c>
      <c r="F46" s="32">
        <v>14</v>
      </c>
      <c r="G46" s="33">
        <v>42</v>
      </c>
      <c r="H46" s="34">
        <v>0</v>
      </c>
      <c r="I46" s="34">
        <f t="shared" si="0"/>
        <v>0</v>
      </c>
    </row>
    <row r="47" spans="1:9" ht="15" x14ac:dyDescent="0.25">
      <c r="A47" s="29" t="s">
        <v>147</v>
      </c>
      <c r="B47" s="30" t="s">
        <v>86</v>
      </c>
      <c r="C47" s="31" t="s">
        <v>46</v>
      </c>
      <c r="D47" s="31" t="s">
        <v>87</v>
      </c>
      <c r="E47" s="32" t="s">
        <v>48</v>
      </c>
      <c r="F47" s="32">
        <v>14</v>
      </c>
      <c r="G47" s="33">
        <v>16</v>
      </c>
      <c r="H47" s="34">
        <v>358361.83999999997</v>
      </c>
      <c r="I47" s="34">
        <f t="shared" si="0"/>
        <v>5733789.4399999995</v>
      </c>
    </row>
    <row r="48" spans="1:9" ht="15" x14ac:dyDescent="0.25">
      <c r="A48" s="35" t="s">
        <v>174</v>
      </c>
      <c r="B48" s="35" t="s">
        <v>89</v>
      </c>
      <c r="C48" s="35" t="s">
        <v>51</v>
      </c>
      <c r="D48" s="31" t="s">
        <v>90</v>
      </c>
      <c r="E48" s="32" t="s">
        <v>48</v>
      </c>
      <c r="F48" s="32">
        <v>14</v>
      </c>
      <c r="G48" s="33">
        <v>16</v>
      </c>
      <c r="H48" s="34">
        <v>0</v>
      </c>
      <c r="I48" s="34">
        <f t="shared" si="0"/>
        <v>0</v>
      </c>
    </row>
    <row r="49" spans="1:9" ht="15" x14ac:dyDescent="0.25">
      <c r="A49" s="35" t="s">
        <v>175</v>
      </c>
      <c r="B49" s="35" t="s">
        <v>92</v>
      </c>
      <c r="C49" s="35" t="s">
        <v>46</v>
      </c>
      <c r="D49" s="31" t="s">
        <v>93</v>
      </c>
      <c r="E49" s="32">
        <v>36</v>
      </c>
      <c r="F49" s="32" t="s">
        <v>173</v>
      </c>
      <c r="G49" s="33">
        <v>16</v>
      </c>
      <c r="H49" s="34">
        <v>35104.299999999996</v>
      </c>
      <c r="I49" s="34">
        <f t="shared" si="0"/>
        <v>561668.79999999993</v>
      </c>
    </row>
    <row r="50" spans="1:9" ht="15" x14ac:dyDescent="0.25">
      <c r="A50" s="35" t="s">
        <v>176</v>
      </c>
      <c r="B50" s="35" t="s">
        <v>95</v>
      </c>
      <c r="C50" s="35" t="s">
        <v>51</v>
      </c>
      <c r="D50" s="31" t="s">
        <v>96</v>
      </c>
      <c r="E50" s="32" t="s">
        <v>48</v>
      </c>
      <c r="F50" s="32">
        <v>14</v>
      </c>
      <c r="G50" s="33">
        <v>16</v>
      </c>
      <c r="H50" s="34">
        <v>0</v>
      </c>
      <c r="I50" s="34">
        <f t="shared" si="0"/>
        <v>0</v>
      </c>
    </row>
    <row r="51" spans="1:9" ht="15" x14ac:dyDescent="0.25">
      <c r="A51" s="35" t="s">
        <v>177</v>
      </c>
      <c r="B51" s="35" t="s">
        <v>98</v>
      </c>
      <c r="C51" s="35" t="s">
        <v>46</v>
      </c>
      <c r="D51" s="31" t="s">
        <v>99</v>
      </c>
      <c r="E51" s="32" t="s">
        <v>48</v>
      </c>
      <c r="F51" s="32">
        <v>14</v>
      </c>
      <c r="G51" s="33">
        <v>16</v>
      </c>
      <c r="H51" s="34">
        <v>0</v>
      </c>
      <c r="I51" s="34">
        <f t="shared" si="0"/>
        <v>0</v>
      </c>
    </row>
    <row r="52" spans="1:9" ht="15" x14ac:dyDescent="0.25">
      <c r="A52" s="35" t="s">
        <v>178</v>
      </c>
      <c r="B52" s="35" t="s">
        <v>101</v>
      </c>
      <c r="C52" s="35" t="s">
        <v>46</v>
      </c>
      <c r="D52" s="31" t="s">
        <v>102</v>
      </c>
      <c r="E52" s="32" t="s">
        <v>48</v>
      </c>
      <c r="F52" s="32">
        <v>14</v>
      </c>
      <c r="G52" s="33">
        <v>16</v>
      </c>
      <c r="H52" s="34">
        <v>0</v>
      </c>
      <c r="I52" s="34">
        <f t="shared" si="0"/>
        <v>0</v>
      </c>
    </row>
    <row r="53" spans="1:9" ht="15" x14ac:dyDescent="0.25">
      <c r="A53" s="35" t="s">
        <v>179</v>
      </c>
      <c r="B53" s="35" t="s">
        <v>104</v>
      </c>
      <c r="C53" s="35" t="s">
        <v>46</v>
      </c>
      <c r="D53" s="31" t="s">
        <v>105</v>
      </c>
      <c r="E53" s="32" t="s">
        <v>48</v>
      </c>
      <c r="F53" s="32">
        <v>14</v>
      </c>
      <c r="G53" s="33">
        <v>16</v>
      </c>
      <c r="H53" s="34">
        <v>0</v>
      </c>
      <c r="I53" s="34">
        <f t="shared" si="0"/>
        <v>0</v>
      </c>
    </row>
    <row r="54" spans="1:9" ht="15" x14ac:dyDescent="0.25">
      <c r="A54" s="35" t="s">
        <v>180</v>
      </c>
      <c r="B54" s="35" t="s">
        <v>107</v>
      </c>
      <c r="C54" s="35" t="s">
        <v>46</v>
      </c>
      <c r="D54" s="31" t="s">
        <v>78</v>
      </c>
      <c r="E54" s="32" t="s">
        <v>48</v>
      </c>
      <c r="F54" s="32">
        <v>14</v>
      </c>
      <c r="G54" s="33">
        <v>16</v>
      </c>
      <c r="H54" s="34">
        <v>0</v>
      </c>
      <c r="I54" s="34">
        <f t="shared" si="0"/>
        <v>0</v>
      </c>
    </row>
    <row r="55" spans="1:9" ht="15" x14ac:dyDescent="0.25">
      <c r="A55" s="35" t="s">
        <v>181</v>
      </c>
      <c r="B55" s="35" t="s">
        <v>115</v>
      </c>
      <c r="C55" s="35" t="s">
        <v>46</v>
      </c>
      <c r="D55" s="31" t="s">
        <v>116</v>
      </c>
      <c r="E55" s="32" t="s">
        <v>48</v>
      </c>
      <c r="F55" s="32">
        <v>14</v>
      </c>
      <c r="G55" s="33">
        <v>16</v>
      </c>
      <c r="H55" s="34">
        <v>0</v>
      </c>
      <c r="I55" s="34">
        <f t="shared" si="0"/>
        <v>0</v>
      </c>
    </row>
    <row r="56" spans="1:9" ht="15" x14ac:dyDescent="0.25">
      <c r="A56" s="35" t="s">
        <v>182</v>
      </c>
      <c r="B56" s="35" t="s">
        <v>118</v>
      </c>
      <c r="C56" s="35" t="s">
        <v>46</v>
      </c>
      <c r="D56" s="31" t="s">
        <v>119</v>
      </c>
      <c r="E56" s="32" t="s">
        <v>48</v>
      </c>
      <c r="F56" s="32">
        <v>14</v>
      </c>
      <c r="G56" s="33">
        <v>16</v>
      </c>
      <c r="H56" s="34">
        <v>0</v>
      </c>
      <c r="I56" s="34">
        <f t="shared" si="0"/>
        <v>0</v>
      </c>
    </row>
    <row r="57" spans="1:9" ht="15" x14ac:dyDescent="0.25">
      <c r="A57" s="35" t="s">
        <v>183</v>
      </c>
      <c r="B57" s="35" t="s">
        <v>121</v>
      </c>
      <c r="C57" s="35" t="s">
        <v>46</v>
      </c>
      <c r="D57" s="31" t="s">
        <v>122</v>
      </c>
      <c r="E57" s="32" t="s">
        <v>48</v>
      </c>
      <c r="F57" s="32">
        <v>14</v>
      </c>
      <c r="G57" s="33">
        <v>16</v>
      </c>
      <c r="H57" s="34">
        <v>0</v>
      </c>
      <c r="I57" s="34">
        <f t="shared" si="0"/>
        <v>0</v>
      </c>
    </row>
    <row r="58" spans="1:9" ht="15" x14ac:dyDescent="0.25">
      <c r="A58" s="35" t="s">
        <v>184</v>
      </c>
      <c r="B58" s="35" t="s">
        <v>123</v>
      </c>
      <c r="C58" s="35" t="s">
        <v>46</v>
      </c>
      <c r="D58" s="31" t="s">
        <v>124</v>
      </c>
      <c r="E58" s="32" t="s">
        <v>48</v>
      </c>
      <c r="F58" s="32">
        <v>14</v>
      </c>
      <c r="G58" s="33">
        <v>16</v>
      </c>
      <c r="H58" s="34">
        <v>79925.37999999999</v>
      </c>
      <c r="I58" s="34">
        <f t="shared" si="0"/>
        <v>1278806.0799999998</v>
      </c>
    </row>
    <row r="59" spans="1:9" ht="15" x14ac:dyDescent="0.25">
      <c r="A59" s="35" t="s">
        <v>185</v>
      </c>
      <c r="B59" s="35" t="s">
        <v>83</v>
      </c>
      <c r="C59" s="35" t="s">
        <v>51</v>
      </c>
      <c r="D59" s="31" t="s">
        <v>84</v>
      </c>
      <c r="E59" s="32" t="s">
        <v>48</v>
      </c>
      <c r="F59" s="32">
        <v>3</v>
      </c>
      <c r="G59" s="33">
        <v>16</v>
      </c>
      <c r="H59" s="34">
        <v>0</v>
      </c>
      <c r="I59" s="34">
        <f t="shared" si="0"/>
        <v>0</v>
      </c>
    </row>
    <row r="60" spans="1:9" ht="15" x14ac:dyDescent="0.25">
      <c r="A60" s="35" t="s">
        <v>186</v>
      </c>
      <c r="B60" s="35" t="s">
        <v>125</v>
      </c>
      <c r="C60" s="35" t="s">
        <v>46</v>
      </c>
      <c r="D60" s="31" t="s">
        <v>126</v>
      </c>
      <c r="E60" s="32" t="s">
        <v>48</v>
      </c>
      <c r="F60" s="32">
        <v>14</v>
      </c>
      <c r="G60" s="33">
        <v>16</v>
      </c>
      <c r="H60" s="34">
        <v>0</v>
      </c>
      <c r="I60" s="34">
        <f t="shared" si="0"/>
        <v>0</v>
      </c>
    </row>
    <row r="61" spans="1:9" ht="15" x14ac:dyDescent="0.25">
      <c r="A61" s="35" t="s">
        <v>187</v>
      </c>
      <c r="B61" s="35" t="s">
        <v>142</v>
      </c>
      <c r="C61" s="35" t="s">
        <v>46</v>
      </c>
      <c r="D61" s="31" t="s">
        <v>143</v>
      </c>
      <c r="E61" s="32" t="s">
        <v>48</v>
      </c>
      <c r="F61" s="32">
        <v>14</v>
      </c>
      <c r="G61" s="33">
        <v>16</v>
      </c>
      <c r="H61" s="34">
        <v>6268.86</v>
      </c>
      <c r="I61" s="34">
        <f t="shared" si="0"/>
        <v>100301.75999999999</v>
      </c>
    </row>
    <row r="62" spans="1:9" ht="15" x14ac:dyDescent="0.25">
      <c r="A62" s="35" t="s">
        <v>188</v>
      </c>
      <c r="B62" s="35" t="s">
        <v>145</v>
      </c>
      <c r="C62" s="35" t="s">
        <v>46</v>
      </c>
      <c r="D62" s="31" t="s">
        <v>146</v>
      </c>
      <c r="E62" s="32" t="s">
        <v>48</v>
      </c>
      <c r="F62" s="32">
        <v>14</v>
      </c>
      <c r="G62" s="33">
        <v>16</v>
      </c>
      <c r="H62" s="34">
        <v>3134.8999999999996</v>
      </c>
      <c r="I62" s="34">
        <f t="shared" si="0"/>
        <v>50158.399999999994</v>
      </c>
    </row>
    <row r="63" spans="1:9" ht="15" x14ac:dyDescent="0.25">
      <c r="A63" s="29" t="s">
        <v>150</v>
      </c>
      <c r="B63" s="30" t="s">
        <v>148</v>
      </c>
      <c r="C63" s="31" t="s">
        <v>46</v>
      </c>
      <c r="D63" s="31" t="s">
        <v>149</v>
      </c>
      <c r="E63" s="32" t="s">
        <v>48</v>
      </c>
      <c r="F63" s="32">
        <v>17</v>
      </c>
      <c r="G63" s="33">
        <v>120</v>
      </c>
      <c r="H63" s="34">
        <v>39317.379999999997</v>
      </c>
      <c r="I63" s="34">
        <f t="shared" si="0"/>
        <v>4718085.5999999996</v>
      </c>
    </row>
    <row r="64" spans="1:9" ht="15" x14ac:dyDescent="0.25">
      <c r="A64" s="29" t="s">
        <v>153</v>
      </c>
      <c r="B64" s="30" t="s">
        <v>151</v>
      </c>
      <c r="C64" s="31" t="s">
        <v>46</v>
      </c>
      <c r="D64" s="31" t="s">
        <v>152</v>
      </c>
      <c r="E64" s="32" t="s">
        <v>48</v>
      </c>
      <c r="F64" s="32">
        <v>17</v>
      </c>
      <c r="G64" s="33">
        <v>24</v>
      </c>
      <c r="H64" s="34">
        <v>19757.86</v>
      </c>
      <c r="I64" s="34">
        <f t="shared" si="0"/>
        <v>474188.64</v>
      </c>
    </row>
    <row r="65" spans="1:9" ht="15" x14ac:dyDescent="0.25">
      <c r="A65" s="29" t="s">
        <v>189</v>
      </c>
      <c r="B65" s="30" t="s">
        <v>154</v>
      </c>
      <c r="C65" s="31" t="s">
        <v>46</v>
      </c>
      <c r="D65" s="31" t="s">
        <v>155</v>
      </c>
      <c r="E65" s="32" t="s">
        <v>48</v>
      </c>
      <c r="F65" s="32">
        <v>17</v>
      </c>
      <c r="G65" s="33">
        <v>20</v>
      </c>
      <c r="H65" s="34">
        <v>17781.98</v>
      </c>
      <c r="I65" s="34">
        <f t="shared" si="0"/>
        <v>355639.6</v>
      </c>
    </row>
    <row r="66" spans="1:9" ht="15" x14ac:dyDescent="0.25">
      <c r="A66" s="36" t="s">
        <v>167</v>
      </c>
      <c r="B66" s="36" t="s">
        <v>167</v>
      </c>
      <c r="C66" s="36" t="s">
        <v>167</v>
      </c>
      <c r="D66" s="36" t="s">
        <v>167</v>
      </c>
      <c r="E66" s="36" t="s">
        <v>167</v>
      </c>
      <c r="F66" s="36" t="s">
        <v>167</v>
      </c>
      <c r="G66" s="36" t="s">
        <v>167</v>
      </c>
      <c r="H66" s="34"/>
      <c r="I66" s="37">
        <f>SUM(I5:I65)</f>
        <v>40329297.520000003</v>
      </c>
    </row>
    <row r="68" spans="1:9" ht="12.75" customHeight="1" x14ac:dyDescent="0.25">
      <c r="A68" s="16"/>
      <c r="B68" s="36" t="s">
        <v>205</v>
      </c>
      <c r="C68" s="36"/>
      <c r="D68" s="36" t="s">
        <v>205</v>
      </c>
      <c r="E68" s="36"/>
      <c r="F68" s="36"/>
      <c r="G68" s="15"/>
      <c r="H68" s="34"/>
      <c r="I68" s="37" t="s">
        <v>229</v>
      </c>
    </row>
  </sheetData>
  <printOptions horizontalCentered="1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7835D-2101-44E8-B784-584D996AB4F7}">
  <dimension ref="A2:F9"/>
  <sheetViews>
    <sheetView workbookViewId="0">
      <selection activeCell="C6" sqref="C6"/>
    </sheetView>
  </sheetViews>
  <sheetFormatPr defaultRowHeight="15" x14ac:dyDescent="0.25"/>
  <cols>
    <col min="2" max="2" width="22.5703125" bestFit="1" customWidth="1"/>
    <col min="3" max="3" width="87.85546875" bestFit="1" customWidth="1"/>
    <col min="5" max="5" width="11.140625" style="6" bestFit="1" customWidth="1"/>
    <col min="6" max="6" width="12.5703125" style="6" bestFit="1" customWidth="1"/>
  </cols>
  <sheetData>
    <row r="2" spans="1:6" x14ac:dyDescent="0.25">
      <c r="A2" s="4" t="s">
        <v>162</v>
      </c>
      <c r="B2" s="4" t="s">
        <v>163</v>
      </c>
      <c r="C2" s="4" t="s">
        <v>1</v>
      </c>
      <c r="D2" s="4" t="s">
        <v>165</v>
      </c>
      <c r="E2" s="3" t="s">
        <v>166</v>
      </c>
      <c r="F2" s="3" t="s">
        <v>13</v>
      </c>
    </row>
    <row r="3" spans="1:6" x14ac:dyDescent="0.25">
      <c r="A3" s="4">
        <v>1</v>
      </c>
      <c r="B3" s="4" t="s">
        <v>164</v>
      </c>
      <c r="C3" s="4" t="s">
        <v>190</v>
      </c>
      <c r="D3" s="4">
        <v>1</v>
      </c>
      <c r="E3" s="3">
        <v>430000</v>
      </c>
      <c r="F3" s="3">
        <f>E3*D3</f>
        <v>430000</v>
      </c>
    </row>
    <row r="4" spans="1:6" x14ac:dyDescent="0.25">
      <c r="A4" s="8">
        <v>2</v>
      </c>
      <c r="B4" s="8" t="s">
        <v>191</v>
      </c>
      <c r="C4" s="8" t="s">
        <v>194</v>
      </c>
      <c r="D4" s="8">
        <v>1</v>
      </c>
      <c r="E4" s="3">
        <v>850000</v>
      </c>
      <c r="F4" s="3">
        <f t="shared" ref="F4:F5" si="0">E4*D4</f>
        <v>850000</v>
      </c>
    </row>
    <row r="5" spans="1:6" x14ac:dyDescent="0.25">
      <c r="A5" s="4">
        <v>3</v>
      </c>
      <c r="B5" s="4" t="s">
        <v>192</v>
      </c>
      <c r="C5" s="4" t="s">
        <v>193</v>
      </c>
      <c r="D5" s="4">
        <v>2</v>
      </c>
      <c r="E5" s="3">
        <v>150</v>
      </c>
      <c r="F5" s="3">
        <f t="shared" si="0"/>
        <v>300</v>
      </c>
    </row>
    <row r="6" spans="1:6" x14ac:dyDescent="0.25">
      <c r="A6" s="4"/>
      <c r="B6" s="4"/>
      <c r="C6" s="4"/>
      <c r="D6" s="4"/>
      <c r="E6" s="3"/>
      <c r="F6" s="3"/>
    </row>
    <row r="7" spans="1:6" x14ac:dyDescent="0.25">
      <c r="A7" s="4"/>
      <c r="B7" s="4"/>
      <c r="C7" s="4" t="s">
        <v>31</v>
      </c>
      <c r="D7" s="4"/>
      <c r="E7" s="3"/>
      <c r="F7" s="9">
        <f>SUM(F3:F5)</f>
        <v>1280300</v>
      </c>
    </row>
    <row r="9" spans="1:6" x14ac:dyDescent="0.25">
      <c r="A9" s="4"/>
      <c r="B9" s="4" t="s">
        <v>206</v>
      </c>
      <c r="C9" s="4" t="s">
        <v>206</v>
      </c>
      <c r="D9" s="4"/>
      <c r="E9" s="3"/>
      <c r="F9" s="3" t="s">
        <v>229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PA</vt:lpstr>
      <vt:lpstr>Silverpeak</vt:lpstr>
      <vt:lpstr>Aruba</vt:lpstr>
      <vt:lpstr>Cisco</vt:lpstr>
      <vt:lpstr>Infoblox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Shiva Kumar  M</cp:lastModifiedBy>
  <dcterms:created xsi:type="dcterms:W3CDTF">2025-08-12T05:58:16Z</dcterms:created>
  <dcterms:modified xsi:type="dcterms:W3CDTF">2025-11-20T14:47:17Z</dcterms:modified>
</cp:coreProperties>
</file>