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mc:AlternateContent xmlns:mc="http://schemas.openxmlformats.org/markup-compatibility/2006">
    <mc:Choice Requires="x15">
      <x15ac:absPath xmlns:x15ac="http://schemas.microsoft.com/office/spreadsheetml/2010/11/ac" url="C:\Users\Havish\Downloads\"/>
    </mc:Choice>
  </mc:AlternateContent>
  <xr:revisionPtr revIDLastSave="0" documentId="13_ncr:1_{810E2077-FCA1-4567-91AF-09AFE521701A}" xr6:coauthVersionLast="47" xr6:coauthVersionMax="47" xr10:uidLastSave="{00000000-0000-0000-0000-000000000000}"/>
  <bookViews>
    <workbookView xWindow="-120" yWindow="-120" windowWidth="20730" windowHeight="11160" xr2:uid="{AAC3D2E5-E19D-4A22-BB14-D60C06E44EB1}"/>
  </bookViews>
  <sheets>
    <sheet name="Capex" sheetId="1" r:id="rId1"/>
    <sheet name="Opex" sheetId="3" r:id="rId2"/>
  </sheets>
  <definedNames>
    <definedName name="_xlnm._FilterDatabase" localSheetId="0" hidden="1">Capex!$A$11:$P$84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2" i="3" l="1"/>
  <c r="K12" i="3"/>
  <c r="M12" i="3" s="1"/>
  <c r="N12" i="3" s="1"/>
  <c r="N94" i="1"/>
  <c r="N93" i="1"/>
  <c r="N16" i="3" l="1"/>
  <c r="N19" i="3" s="1"/>
  <c r="O12" i="3"/>
  <c r="O16" i="3" s="1"/>
  <c r="P12" i="3"/>
  <c r="P16" i="3" s="1"/>
  <c r="O19" i="3" l="1"/>
  <c r="P19" i="3" s="1"/>
  <c r="J12" i="1" l="1"/>
  <c r="J25" i="1"/>
  <c r="K84" i="1" l="1"/>
  <c r="L84" i="1"/>
  <c r="K83" i="1"/>
  <c r="L83" i="1"/>
  <c r="M84" i="1" l="1"/>
  <c r="N84" i="1" s="1"/>
  <c r="M83" i="1"/>
  <c r="N83" i="1" s="1"/>
  <c r="O83" i="1" s="1"/>
  <c r="P83" i="1" s="1"/>
  <c r="O84" i="1"/>
  <c r="P84" i="1" s="1"/>
  <c r="L82" i="1"/>
  <c r="L81" i="1"/>
  <c r="L80" i="1"/>
  <c r="L79" i="1"/>
  <c r="L78" i="1"/>
  <c r="L77" i="1"/>
  <c r="L76" i="1"/>
  <c r="L75" i="1"/>
  <c r="L74" i="1"/>
  <c r="L73" i="1"/>
  <c r="L72" i="1"/>
  <c r="L71" i="1"/>
  <c r="L70" i="1"/>
  <c r="L69" i="1"/>
  <c r="L68" i="1"/>
  <c r="L67" i="1"/>
  <c r="L66" i="1"/>
  <c r="L65" i="1"/>
  <c r="L64" i="1"/>
  <c r="L63" i="1"/>
  <c r="L62" i="1"/>
  <c r="L61" i="1"/>
  <c r="L60" i="1"/>
  <c r="L59" i="1"/>
  <c r="L58" i="1"/>
  <c r="L57" i="1"/>
  <c r="L56" i="1"/>
  <c r="L55" i="1"/>
  <c r="L54" i="1"/>
  <c r="L53" i="1"/>
  <c r="L52" i="1"/>
  <c r="L51" i="1"/>
  <c r="L50" i="1"/>
  <c r="L49" i="1"/>
  <c r="L48" i="1"/>
  <c r="L47" i="1"/>
  <c r="L46" i="1"/>
  <c r="L45" i="1"/>
  <c r="L44" i="1"/>
  <c r="L43" i="1"/>
  <c r="L42" i="1"/>
  <c r="L41" i="1"/>
  <c r="L40" i="1"/>
  <c r="L39" i="1"/>
  <c r="L38" i="1"/>
  <c r="L37" i="1"/>
  <c r="L36" i="1"/>
  <c r="L35" i="1"/>
  <c r="L34" i="1"/>
  <c r="L33" i="1"/>
  <c r="L32" i="1"/>
  <c r="L31" i="1"/>
  <c r="L30" i="1"/>
  <c r="L29" i="1"/>
  <c r="L28" i="1"/>
  <c r="L27" i="1"/>
  <c r="L26" i="1"/>
  <c r="L25" i="1"/>
  <c r="L24" i="1"/>
  <c r="L23" i="1"/>
  <c r="L22" i="1"/>
  <c r="L21" i="1"/>
  <c r="L20" i="1"/>
  <c r="L19" i="1"/>
  <c r="L18" i="1"/>
  <c r="L17" i="1"/>
  <c r="L16" i="1"/>
  <c r="L15" i="1"/>
  <c r="L14" i="1"/>
  <c r="L13" i="1"/>
  <c r="L12" i="1"/>
  <c r="K82" i="1"/>
  <c r="K81" i="1"/>
  <c r="K80" i="1"/>
  <c r="K79" i="1"/>
  <c r="K78" i="1"/>
  <c r="K77" i="1"/>
  <c r="K76" i="1"/>
  <c r="K75" i="1"/>
  <c r="K74" i="1"/>
  <c r="K73" i="1"/>
  <c r="K72" i="1"/>
  <c r="K71" i="1"/>
  <c r="K70" i="1"/>
  <c r="K69" i="1"/>
  <c r="K68" i="1"/>
  <c r="K67" i="1"/>
  <c r="K66" i="1"/>
  <c r="K65" i="1"/>
  <c r="K64" i="1"/>
  <c r="K63" i="1"/>
  <c r="K62" i="1"/>
  <c r="K61" i="1"/>
  <c r="K60" i="1"/>
  <c r="K59" i="1"/>
  <c r="K58" i="1"/>
  <c r="K57" i="1"/>
  <c r="K56" i="1"/>
  <c r="K55" i="1"/>
  <c r="K54" i="1"/>
  <c r="K53" i="1"/>
  <c r="K52" i="1"/>
  <c r="K51" i="1"/>
  <c r="K50" i="1"/>
  <c r="K49" i="1"/>
  <c r="K48" i="1"/>
  <c r="K47" i="1"/>
  <c r="K46" i="1"/>
  <c r="K45" i="1"/>
  <c r="K44" i="1"/>
  <c r="K43" i="1"/>
  <c r="K42" i="1"/>
  <c r="K41" i="1"/>
  <c r="K40" i="1"/>
  <c r="K39" i="1"/>
  <c r="K38" i="1"/>
  <c r="K37" i="1"/>
  <c r="K36" i="1"/>
  <c r="K35" i="1"/>
  <c r="K34" i="1"/>
  <c r="K33" i="1"/>
  <c r="K32" i="1"/>
  <c r="K31" i="1"/>
  <c r="K30" i="1"/>
  <c r="K29" i="1"/>
  <c r="K28" i="1"/>
  <c r="K27" i="1"/>
  <c r="K26" i="1"/>
  <c r="K25" i="1"/>
  <c r="K24" i="1"/>
  <c r="K23" i="1"/>
  <c r="K22" i="1"/>
  <c r="K21" i="1"/>
  <c r="K20" i="1"/>
  <c r="K19" i="1"/>
  <c r="K18" i="1"/>
  <c r="K17" i="1"/>
  <c r="K16" i="1"/>
  <c r="K15" i="1"/>
  <c r="K14" i="1"/>
  <c r="K13" i="1"/>
  <c r="K12" i="1"/>
  <c r="M44" i="1" l="1"/>
  <c r="N44" i="1" s="1"/>
  <c r="O44" i="1" s="1"/>
  <c r="P44" i="1" s="1"/>
  <c r="M60" i="1"/>
  <c r="N60" i="1" s="1"/>
  <c r="O60" i="1" s="1"/>
  <c r="M20" i="1"/>
  <c r="N20" i="1" s="1"/>
  <c r="O20" i="1" s="1"/>
  <c r="P20" i="1" s="1"/>
  <c r="M52" i="1"/>
  <c r="N52" i="1" s="1"/>
  <c r="M76" i="1"/>
  <c r="N76" i="1" s="1"/>
  <c r="M28" i="1"/>
  <c r="N28" i="1" s="1"/>
  <c r="M68" i="1"/>
  <c r="N68" i="1" s="1"/>
  <c r="M36" i="1"/>
  <c r="N36" i="1" s="1"/>
  <c r="O36" i="1" s="1"/>
  <c r="P36" i="1" s="1"/>
  <c r="M12" i="1"/>
  <c r="N12" i="1" s="1"/>
  <c r="O12" i="1" s="1"/>
  <c r="P12" i="1" s="1"/>
  <c r="M18" i="1"/>
  <c r="N18" i="1" s="1"/>
  <c r="O18" i="1" s="1"/>
  <c r="P18" i="1" s="1"/>
  <c r="M42" i="1"/>
  <c r="N42" i="1" s="1"/>
  <c r="O42" i="1" s="1"/>
  <c r="P42" i="1" s="1"/>
  <c r="M58" i="1"/>
  <c r="N58" i="1" s="1"/>
  <c r="M50" i="1"/>
  <c r="N50" i="1" s="1"/>
  <c r="M74" i="1"/>
  <c r="N74" i="1" s="1"/>
  <c r="M26" i="1"/>
  <c r="N26" i="1" s="1"/>
  <c r="O26" i="1" s="1"/>
  <c r="P26" i="1" s="1"/>
  <c r="M66" i="1"/>
  <c r="N66" i="1" s="1"/>
  <c r="M34" i="1"/>
  <c r="N34" i="1" s="1"/>
  <c r="O34" i="1" s="1"/>
  <c r="P34" i="1" s="1"/>
  <c r="M82" i="1"/>
  <c r="N82" i="1" s="1"/>
  <c r="O82" i="1" s="1"/>
  <c r="P82" i="1" s="1"/>
  <c r="M24" i="1"/>
  <c r="N24" i="1" s="1"/>
  <c r="O24" i="1" s="1"/>
  <c r="P24" i="1" s="1"/>
  <c r="M32" i="1"/>
  <c r="N32" i="1" s="1"/>
  <c r="O32" i="1" s="1"/>
  <c r="M40" i="1"/>
  <c r="N40" i="1" s="1"/>
  <c r="O40" i="1" s="1"/>
  <c r="P40" i="1" s="1"/>
  <c r="M48" i="1"/>
  <c r="N48" i="1" s="1"/>
  <c r="O48" i="1" s="1"/>
  <c r="P48" i="1" s="1"/>
  <c r="M56" i="1"/>
  <c r="N56" i="1" s="1"/>
  <c r="M64" i="1"/>
  <c r="N64" i="1" s="1"/>
  <c r="O64" i="1" s="1"/>
  <c r="P64" i="1" s="1"/>
  <c r="M72" i="1"/>
  <c r="N72" i="1" s="1"/>
  <c r="M80" i="1"/>
  <c r="N80" i="1" s="1"/>
  <c r="O80" i="1" s="1"/>
  <c r="P80" i="1" s="1"/>
  <c r="M17" i="1"/>
  <c r="N17" i="1" s="1"/>
  <c r="O17" i="1" s="1"/>
  <c r="P17" i="1" s="1"/>
  <c r="M25" i="1"/>
  <c r="N25" i="1" s="1"/>
  <c r="O25" i="1" s="1"/>
  <c r="M33" i="1"/>
  <c r="N33" i="1" s="1"/>
  <c r="O33" i="1" s="1"/>
  <c r="P33" i="1" s="1"/>
  <c r="M41" i="1"/>
  <c r="N41" i="1" s="1"/>
  <c r="M49" i="1"/>
  <c r="N49" i="1" s="1"/>
  <c r="O49" i="1" s="1"/>
  <c r="P49" i="1" s="1"/>
  <c r="M57" i="1"/>
  <c r="N57" i="1" s="1"/>
  <c r="O57" i="1" s="1"/>
  <c r="P57" i="1" s="1"/>
  <c r="M65" i="1"/>
  <c r="N65" i="1" s="1"/>
  <c r="O65" i="1" s="1"/>
  <c r="P65" i="1" s="1"/>
  <c r="M73" i="1"/>
  <c r="N73" i="1" s="1"/>
  <c r="O73" i="1" s="1"/>
  <c r="P73" i="1" s="1"/>
  <c r="M81" i="1"/>
  <c r="N81" i="1" s="1"/>
  <c r="O81" i="1" s="1"/>
  <c r="P81" i="1" s="1"/>
  <c r="M16" i="1"/>
  <c r="N16" i="1" s="1"/>
  <c r="O16" i="1" s="1"/>
  <c r="P16" i="1" s="1"/>
  <c r="M19" i="1"/>
  <c r="N19" i="1" s="1"/>
  <c r="O19" i="1" s="1"/>
  <c r="P19" i="1" s="1"/>
  <c r="M27" i="1"/>
  <c r="N27" i="1" s="1"/>
  <c r="O27" i="1" s="1"/>
  <c r="P27" i="1" s="1"/>
  <c r="M35" i="1"/>
  <c r="N35" i="1" s="1"/>
  <c r="M43" i="1"/>
  <c r="N43" i="1" s="1"/>
  <c r="O43" i="1" s="1"/>
  <c r="M51" i="1"/>
  <c r="N51" i="1" s="1"/>
  <c r="O51" i="1" s="1"/>
  <c r="P51" i="1" s="1"/>
  <c r="M59" i="1"/>
  <c r="N59" i="1" s="1"/>
  <c r="O59" i="1" s="1"/>
  <c r="P59" i="1" s="1"/>
  <c r="M67" i="1"/>
  <c r="N67" i="1" s="1"/>
  <c r="M75" i="1"/>
  <c r="N75" i="1" s="1"/>
  <c r="O75" i="1" s="1"/>
  <c r="P75" i="1" s="1"/>
  <c r="M21" i="1"/>
  <c r="N21" i="1" s="1"/>
  <c r="O21" i="1" s="1"/>
  <c r="P21" i="1" s="1"/>
  <c r="M45" i="1"/>
  <c r="N45" i="1" s="1"/>
  <c r="O45" i="1" s="1"/>
  <c r="P45" i="1" s="1"/>
  <c r="M14" i="1"/>
  <c r="N14" i="1" s="1"/>
  <c r="O14" i="1" s="1"/>
  <c r="P14" i="1" s="1"/>
  <c r="M38" i="1"/>
  <c r="N38" i="1" s="1"/>
  <c r="O38" i="1" s="1"/>
  <c r="M54" i="1"/>
  <c r="N54" i="1" s="1"/>
  <c r="O54" i="1" s="1"/>
  <c r="P54" i="1" s="1"/>
  <c r="M23" i="1"/>
  <c r="N23" i="1" s="1"/>
  <c r="O23" i="1" s="1"/>
  <c r="P23" i="1" s="1"/>
  <c r="M39" i="1"/>
  <c r="N39" i="1" s="1"/>
  <c r="O39" i="1" s="1"/>
  <c r="P39" i="1" s="1"/>
  <c r="M47" i="1"/>
  <c r="N47" i="1" s="1"/>
  <c r="M55" i="1"/>
  <c r="N55" i="1" s="1"/>
  <c r="M63" i="1"/>
  <c r="N63" i="1" s="1"/>
  <c r="O63" i="1" s="1"/>
  <c r="P63" i="1" s="1"/>
  <c r="M71" i="1"/>
  <c r="N71" i="1" s="1"/>
  <c r="O71" i="1" s="1"/>
  <c r="P71" i="1" s="1"/>
  <c r="M79" i="1"/>
  <c r="N79" i="1" s="1"/>
  <c r="M29" i="1"/>
  <c r="N29" i="1" s="1"/>
  <c r="M61" i="1"/>
  <c r="N61" i="1" s="1"/>
  <c r="M46" i="1"/>
  <c r="N46" i="1" s="1"/>
  <c r="O46" i="1" s="1"/>
  <c r="P46" i="1" s="1"/>
  <c r="M31" i="1"/>
  <c r="N31" i="1" s="1"/>
  <c r="O31" i="1" s="1"/>
  <c r="P31" i="1" s="1"/>
  <c r="M69" i="1"/>
  <c r="N69" i="1" s="1"/>
  <c r="O69" i="1" s="1"/>
  <c r="P69" i="1" s="1"/>
  <c r="M62" i="1"/>
  <c r="N62" i="1" s="1"/>
  <c r="O62" i="1" s="1"/>
  <c r="P62" i="1" s="1"/>
  <c r="M37" i="1"/>
  <c r="N37" i="1" s="1"/>
  <c r="O37" i="1" s="1"/>
  <c r="P37" i="1" s="1"/>
  <c r="M77" i="1"/>
  <c r="N77" i="1" s="1"/>
  <c r="M30" i="1"/>
  <c r="N30" i="1" s="1"/>
  <c r="O30" i="1" s="1"/>
  <c r="P30" i="1" s="1"/>
  <c r="M78" i="1"/>
  <c r="N78" i="1" s="1"/>
  <c r="O78" i="1" s="1"/>
  <c r="P78" i="1" s="1"/>
  <c r="M15" i="1"/>
  <c r="N15" i="1" s="1"/>
  <c r="O15" i="1" s="1"/>
  <c r="P15" i="1" s="1"/>
  <c r="M13" i="1"/>
  <c r="N13" i="1" s="1"/>
  <c r="O13" i="1" s="1"/>
  <c r="P13" i="1" s="1"/>
  <c r="M53" i="1"/>
  <c r="N53" i="1" s="1"/>
  <c r="O53" i="1" s="1"/>
  <c r="P53" i="1" s="1"/>
  <c r="M22" i="1"/>
  <c r="N22" i="1" s="1"/>
  <c r="O22" i="1" s="1"/>
  <c r="P22" i="1" s="1"/>
  <c r="M70" i="1"/>
  <c r="N70" i="1" s="1"/>
  <c r="O28" i="1"/>
  <c r="P28" i="1" s="1"/>
  <c r="O52" i="1"/>
  <c r="P52" i="1"/>
  <c r="O76" i="1"/>
  <c r="P76" i="1" s="1"/>
  <c r="O68" i="1"/>
  <c r="P68" i="1" s="1"/>
  <c r="O70" i="1"/>
  <c r="O56" i="1"/>
  <c r="P56" i="1" s="1"/>
  <c r="O72" i="1"/>
  <c r="P72" i="1" s="1"/>
  <c r="O41" i="1"/>
  <c r="P41" i="1" s="1"/>
  <c r="O50" i="1"/>
  <c r="P50" i="1" s="1"/>
  <c r="O58" i="1"/>
  <c r="P58" i="1" s="1"/>
  <c r="O66" i="1"/>
  <c r="P66" i="1" s="1"/>
  <c r="O74" i="1"/>
  <c r="P74" i="1" s="1"/>
  <c r="O35" i="1"/>
  <c r="P35" i="1" s="1"/>
  <c r="O67" i="1" l="1"/>
  <c r="P67" i="1" s="1"/>
  <c r="P60" i="1"/>
  <c r="O77" i="1"/>
  <c r="P77" i="1" s="1"/>
  <c r="P70" i="1"/>
  <c r="P43" i="1"/>
  <c r="O29" i="1"/>
  <c r="P29" i="1" s="1"/>
  <c r="P25" i="1"/>
  <c r="O61" i="1"/>
  <c r="P61" i="1" s="1"/>
  <c r="P32" i="1"/>
  <c r="O79" i="1"/>
  <c r="P79" i="1" s="1"/>
  <c r="P38" i="1"/>
  <c r="O55" i="1"/>
  <c r="P55" i="1" s="1"/>
  <c r="N88" i="1"/>
  <c r="N91" i="1" s="1"/>
  <c r="O47" i="1"/>
  <c r="P47" i="1" s="1"/>
  <c r="O88" i="1" l="1"/>
  <c r="O91" i="1"/>
  <c r="P91" i="1" s="1"/>
  <c r="P88" i="1"/>
</calcChain>
</file>

<file path=xl/sharedStrings.xml><?xml version="1.0" encoding="utf-8"?>
<sst xmlns="http://schemas.openxmlformats.org/spreadsheetml/2006/main" count="709" uniqueCount="265">
  <si>
    <t>End Customer:</t>
  </si>
  <si>
    <t xml:space="preserve"> 
MICRON SEMICONDUCTOR TECHNOLOGY IND
AV-11 BOL INDUSTRIAL 
ESTATE, GIDC II, 
GUJARAT 
XX 
IN  381 100
</t>
  </si>
  <si>
    <t>Quote ID:</t>
  </si>
  <si>
    <t/>
  </si>
  <si>
    <t>#</t>
  </si>
  <si>
    <t>Part Number</t>
  </si>
  <si>
    <t>Part Description</t>
  </si>
  <si>
    <t>Service Duration</t>
  </si>
  <si>
    <t>Pricing Term (in Months)</t>
  </si>
  <si>
    <t>Quantity</t>
  </si>
  <si>
    <t>Estimated Lead Time (in Days)</t>
  </si>
  <si>
    <t>TOTAL</t>
  </si>
  <si>
    <t>UNIT PRICE</t>
  </si>
  <si>
    <t>1.0</t>
  </si>
  <si>
    <t>C9500-24Y4C-A</t>
  </si>
  <si>
    <t>Catalyst 9500 24x1/10/25G  and 4-port 40/100G, Advantage</t>
  </si>
  <si>
    <t>-</t>
  </si>
  <si>
    <t>N/A</t>
  </si>
  <si>
    <t>1.1</t>
  </si>
  <si>
    <t>C9500-DNA-24Y4C-A</t>
  </si>
  <si>
    <t>C9500 DNA Advantage, Term License</t>
  </si>
  <si>
    <t>1.1.1</t>
  </si>
  <si>
    <t>C9500-DNA-L-A-3Y</t>
  </si>
  <si>
    <t>Cisco Catalyst 9500 DNA Advantage 3 Year License
Start Date: 02-Apr-2025
End Date: 24-Jan-2028</t>
  </si>
  <si>
    <t>1.2</t>
  </si>
  <si>
    <t>CAB-C13-C14-IN</t>
  </si>
  <si>
    <t>Power Cord Jumper, C13-C14 Connectors,1.4 Meter Length India</t>
  </si>
  <si>
    <t>1.3</t>
  </si>
  <si>
    <t>C9K-PWR-650WAC-R</t>
  </si>
  <si>
    <t>650W AC Config 4 Power Supply front to back cooling</t>
  </si>
  <si>
    <t>1.4</t>
  </si>
  <si>
    <t>C9K-PWR-650WAC-R/2</t>
  </si>
  <si>
    <t>1.5</t>
  </si>
  <si>
    <t>C9K-F1-SSD-BLANK</t>
  </si>
  <si>
    <t>Cisco pluggable SSD storage</t>
  </si>
  <si>
    <t>1.6</t>
  </si>
  <si>
    <t>C9K-T1-FANTRAY</t>
  </si>
  <si>
    <t>Catalyst 9500 Type 4 front to back cooling Fan</t>
  </si>
  <si>
    <t>1.7</t>
  </si>
  <si>
    <t>C9500-NW-A</t>
  </si>
  <si>
    <t>C9500 Network Stack, Advantage</t>
  </si>
  <si>
    <t>1.8</t>
  </si>
  <si>
    <t>S9500UK9-179</t>
  </si>
  <si>
    <t>Cisco Catalyst 9500 XE 17.9 UNIVERSAL</t>
  </si>
  <si>
    <t>1.9</t>
  </si>
  <si>
    <t>C9500-SSD-NONE</t>
  </si>
  <si>
    <t>No SSD Card Selected</t>
  </si>
  <si>
    <t>1.10</t>
  </si>
  <si>
    <t>C9500-RFID-NONE</t>
  </si>
  <si>
    <t>No RFID Selected</t>
  </si>
  <si>
    <t>1.11</t>
  </si>
  <si>
    <t>NETWORK-PNP-LIC</t>
  </si>
  <si>
    <t>Network Plug-n-Play Connect for zero-touch device deployment</t>
  </si>
  <si>
    <t>2.0</t>
  </si>
  <si>
    <t>C9300-48P-A</t>
  </si>
  <si>
    <t>Catalyst 9300 48-port PoE+, Network Advantage</t>
  </si>
  <si>
    <t>2.1</t>
  </si>
  <si>
    <t>C9300-NW-A-48</t>
  </si>
  <si>
    <t>C9300 Network Advantage, 48-port license</t>
  </si>
  <si>
    <t>2.2</t>
  </si>
  <si>
    <t>C9300-DNA-A-48</t>
  </si>
  <si>
    <t>C9300 DNA Advantage, 48-Port Term Licenses</t>
  </si>
  <si>
    <t>2.2.1</t>
  </si>
  <si>
    <t>C9300-DNA-A-48-3Y</t>
  </si>
  <si>
    <t>C9300 DNA Advantage, 48-Port, 3 Year Term License
Start Date: 02-Apr-2025
End Date: 24-Jan-2028</t>
  </si>
  <si>
    <t>2.3</t>
  </si>
  <si>
    <t>D-DNAS-EXT-S-T</t>
  </si>
  <si>
    <t>Cisco DNA Spaces Extend Term License for Catalyst Switches</t>
  </si>
  <si>
    <t>2.3.1</t>
  </si>
  <si>
    <t>D-DNAS-EXT-S-3Y</t>
  </si>
  <si>
    <t>Cisco DNA Spaces Extend for Catalyst Switching - 3Year
Start Date: 02-Apr-2025
End Date: 24-Jan-2028</t>
  </si>
  <si>
    <t>2.4</t>
  </si>
  <si>
    <t>TE-EMBEDDED-T</t>
  </si>
  <si>
    <t>Cisco ThousandEyes Enterprise Agent IBN Embedded</t>
  </si>
  <si>
    <t>2.4.1</t>
  </si>
  <si>
    <t>TE-EMBEDDED-T-3Y</t>
  </si>
  <si>
    <t>ThousandEyes - Enterprise Agents
Start Date: 02-Apr-2025
End Date: 24-Jan-2028</t>
  </si>
  <si>
    <t>2.5</t>
  </si>
  <si>
    <t>SC9300UK9-179</t>
  </si>
  <si>
    <t>Cisco Catalyst 9300 XE 17.9 UNIVERSAL UNIVERSAL</t>
  </si>
  <si>
    <t>2.6</t>
  </si>
  <si>
    <t>PWR-C1-715WAC-P</t>
  </si>
  <si>
    <t>715W AC 80+ platinum Config 1 Power Supply</t>
  </si>
  <si>
    <t>2.7</t>
  </si>
  <si>
    <t>PWR-C1-715WAC-P/2</t>
  </si>
  <si>
    <t>715W AC 80+ platinum Config 1 SecondaryPower Supply</t>
  </si>
  <si>
    <t>2.8</t>
  </si>
  <si>
    <t>C9300-SSD-NONE</t>
  </si>
  <si>
    <t>2.9</t>
  </si>
  <si>
    <t>C9300-STACK-NONE</t>
  </si>
  <si>
    <t>No Stack Cable Selected</t>
  </si>
  <si>
    <t>2.10</t>
  </si>
  <si>
    <t>C9300-SPWR-NONE</t>
  </si>
  <si>
    <t>No Stack Power Cable Selected</t>
  </si>
  <si>
    <t>2.11</t>
  </si>
  <si>
    <t>TE-C9K-SW</t>
  </si>
  <si>
    <t>TE agent for IOSXE on C9K</t>
  </si>
  <si>
    <t>2.12</t>
  </si>
  <si>
    <t>C9K-ACC-RBFT</t>
  </si>
  <si>
    <t>RUBBER FEET FOR TABLE TOP SETUP 9200 and 9300</t>
  </si>
  <si>
    <t>2.13</t>
  </si>
  <si>
    <t>C9K-ACC-SCR-4</t>
  </si>
  <si>
    <t>12-24 and 10-32 SCREWS FOR RACK INSTALLATION, QTY 4</t>
  </si>
  <si>
    <t>2.14</t>
  </si>
  <si>
    <t>CAB-GUIDE-1RU</t>
  </si>
  <si>
    <t>1RU CABLE MANAGEMENT GUIDES 9200 and 9300</t>
  </si>
  <si>
    <t>2.15</t>
  </si>
  <si>
    <t>C9300-NM-8X</t>
  </si>
  <si>
    <t>Catalyst 9300 8 x 10GE Network Module</t>
  </si>
  <si>
    <t>2.16</t>
  </si>
  <si>
    <t>2.17</t>
  </si>
  <si>
    <t>CAB-C15-CBN-IN</t>
  </si>
  <si>
    <t>AC Power Cord, Type C15 Cable, India</t>
  </si>
  <si>
    <t>4.0</t>
  </si>
  <si>
    <t>C9300-24UX-A</t>
  </si>
  <si>
    <t>Catalyst 9300 24-port mGig and UPOE, Network Advantage</t>
  </si>
  <si>
    <t>4.1</t>
  </si>
  <si>
    <t>C9300-DNA-A-24</t>
  </si>
  <si>
    <t>C9300 DNA Advantage, 24-port Term Licenses</t>
  </si>
  <si>
    <t>4.1.1</t>
  </si>
  <si>
    <t>C9300-DNA-A-24-3Y</t>
  </si>
  <si>
    <t>C9300 DNA Advantage, 24-Port, 3 Year Term License
Start Date: 02-Apr-2025
End Date: 24-Jan-2028</t>
  </si>
  <si>
    <t>4.2</t>
  </si>
  <si>
    <t>4.2.1</t>
  </si>
  <si>
    <t>4.3</t>
  </si>
  <si>
    <t>4.3.1</t>
  </si>
  <si>
    <t>4.4</t>
  </si>
  <si>
    <t>C9300-NW-A-24</t>
  </si>
  <si>
    <t>C9300 Network Advantage, 24-port license</t>
  </si>
  <si>
    <t>4.5</t>
  </si>
  <si>
    <t>SC9300UK9-1712</t>
  </si>
  <si>
    <t>Cisco Catalyst 9300 XE 17.12 UNIVERSAL</t>
  </si>
  <si>
    <t>4.6</t>
  </si>
  <si>
    <t>PWR-C1-1100WAC-P</t>
  </si>
  <si>
    <t>1100W AC 80+ platinum Config 1 Power Supply</t>
  </si>
  <si>
    <t>4.7</t>
  </si>
  <si>
    <t>PWR-C1-1100WAC-P/2</t>
  </si>
  <si>
    <t>1100W AC 80+ platinum Config 1 Secondary Power Supply</t>
  </si>
  <si>
    <t>4.8</t>
  </si>
  <si>
    <t>4.9</t>
  </si>
  <si>
    <t>4.10</t>
  </si>
  <si>
    <t>4.11</t>
  </si>
  <si>
    <t>4.12</t>
  </si>
  <si>
    <t>4.13</t>
  </si>
  <si>
    <t>4.14</t>
  </si>
  <si>
    <t>4.15</t>
  </si>
  <si>
    <t>4.16</t>
  </si>
  <si>
    <t>4.17</t>
  </si>
  <si>
    <t>5.0</t>
  </si>
  <si>
    <t>SFP-10G-SR=</t>
  </si>
  <si>
    <t>10GBASE-SR SFP Module</t>
  </si>
  <si>
    <t>6.0</t>
  </si>
  <si>
    <t>C9130AXI-D</t>
  </si>
  <si>
    <t>Cisco Catalyst 9130AX Series</t>
  </si>
  <si>
    <t>6.1</t>
  </si>
  <si>
    <t>CDNA-A-C9130</t>
  </si>
  <si>
    <t>Wireless Cisco DNA  On-Prem Advantage, 9130 Tracking</t>
  </si>
  <si>
    <t>6.1.1</t>
  </si>
  <si>
    <t>DNA-A-3Y-C9130</t>
  </si>
  <si>
    <t>C9130AX Cisco DNA On-Prem Advantage,3Y Term,Trk Lic</t>
  </si>
  <si>
    <t>6.2</t>
  </si>
  <si>
    <t>AIR-DNA-A</t>
  </si>
  <si>
    <t>Wireless Cisco DNA On-Prem Advantage, Term Lic</t>
  </si>
  <si>
    <t>6.2.1</t>
  </si>
  <si>
    <t>AIR-DNA-A-3Y</t>
  </si>
  <si>
    <t>Wireless Cisco DNA On-Prem Advantage, 3Y Term Lic
Start Date: 02-Apr-2025
End Date: 24-Jan-2028</t>
  </si>
  <si>
    <t>6.3</t>
  </si>
  <si>
    <t>AIR-DNA-A-T</t>
  </si>
  <si>
    <t>Wireless Cisco DNA On-Prem Advantage, Term, Tracker Lic</t>
  </si>
  <si>
    <t>6.3.1</t>
  </si>
  <si>
    <t>AIR-DNA-A-T-3Y</t>
  </si>
  <si>
    <t>Wireless Cisco DNA On-Prem Advantage, 3Y Term, Tracker Lic
Start Date: 02-Apr-2025
End Date: 24-Jan-2028</t>
  </si>
  <si>
    <t>6.4</t>
  </si>
  <si>
    <t>SPACES-EXT-T</t>
  </si>
  <si>
    <t>Cisco Spaces Extend Term License for Cisco DNA Advantage</t>
  </si>
  <si>
    <t>6.4.1</t>
  </si>
  <si>
    <t>SPACES-EXT-3Y</t>
  </si>
  <si>
    <t>Cisco Spaces Extend for Cisco DNA Advantage
Start Date: 02-Apr-2025
End Date: 24-Jan-2028</t>
  </si>
  <si>
    <t>6.5</t>
  </si>
  <si>
    <t>SW9130AX-CAPWAP-K9</t>
  </si>
  <si>
    <t>Capwap software for Catalyst 9130AX</t>
  </si>
  <si>
    <t>6.6</t>
  </si>
  <si>
    <t>AIR-AP-BRACKET-1</t>
  </si>
  <si>
    <t>802.11 AP Low Profile Mounting Bracket (Default)</t>
  </si>
  <si>
    <t>6.7</t>
  </si>
  <si>
    <t>AIR-AP-T-RAIL-R</t>
  </si>
  <si>
    <t>Ceiling Grid Clip for APs &amp; Cellular Gateways-Recessed</t>
  </si>
  <si>
    <t>6.8</t>
  </si>
  <si>
    <t>AIR-DNA-NWSTACK-A</t>
  </si>
  <si>
    <t>Wireless DNA Perpetual Network Stack - Advantage</t>
  </si>
  <si>
    <t>6.9</t>
  </si>
  <si>
    <t>6.10</t>
  </si>
  <si>
    <t>C9130-MULTI</t>
  </si>
  <si>
    <t>Minimum Quantity = 10</t>
  </si>
  <si>
    <t>CS REF</t>
  </si>
  <si>
    <t>MARGIN</t>
  </si>
  <si>
    <t>DELIVERY CHARGES</t>
  </si>
  <si>
    <t>GST</t>
  </si>
  <si>
    <t>EDS5032</t>
  </si>
  <si>
    <t>Servers EDS 5000 Device Server, 
32 port 100-240 VAC &amp; 24/48 VDC inputs 1RU NA power cord</t>
  </si>
  <si>
    <t>ADP010106-01</t>
  </si>
  <si>
    <t>Cable: rolled serial adapter, 0.1m (0.33 ft), 6 in. connector</t>
  </si>
  <si>
    <t>Terms &amp; Conditions</t>
  </si>
  <si>
    <t>Warranty</t>
  </si>
  <si>
    <t>OEM Standard</t>
  </si>
  <si>
    <t xml:space="preserve">Delivery </t>
  </si>
  <si>
    <t>6-8 weeks</t>
  </si>
  <si>
    <t>Taxation</t>
  </si>
  <si>
    <t>Payment term</t>
  </si>
  <si>
    <t>90 days</t>
  </si>
  <si>
    <t>Octroi</t>
  </si>
  <si>
    <t>As per actuals as per region and location delivery if applicable</t>
  </si>
  <si>
    <t>Installation</t>
  </si>
  <si>
    <t>Not included in this Proposal</t>
  </si>
  <si>
    <t>Order to be release On</t>
  </si>
  <si>
    <t xml:space="preserve">M/s Connectivity IT Solutions Pvt Ltd
Kindly mention our Quotation Reference number in your Purchase order. </t>
  </si>
  <si>
    <t>Bank Details</t>
  </si>
  <si>
    <r>
      <rPr>
        <b/>
        <sz val="10"/>
        <rFont val="Aptos Narrow"/>
        <family val="2"/>
        <scheme val="minor"/>
      </rPr>
      <t>Name of the Company:</t>
    </r>
    <r>
      <rPr>
        <sz val="10"/>
        <rFont val="Aptos Narrow"/>
        <family val="2"/>
        <scheme val="minor"/>
      </rPr>
      <t xml:space="preserve"> Connectivity IT Solutions Pvt Ltd GST NO - 29AAGCC1283L1ZC</t>
    </r>
  </si>
  <si>
    <r>
      <rPr>
        <b/>
        <sz val="10"/>
        <rFont val="Aptos Narrow"/>
        <family val="2"/>
        <scheme val="minor"/>
      </rPr>
      <t xml:space="preserve">Registered Address: </t>
    </r>
    <r>
      <rPr>
        <sz val="10"/>
        <rFont val="Aptos Narrow"/>
        <family val="2"/>
        <scheme val="minor"/>
      </rPr>
      <t>#1877, 3rd Floor, “Gangothri”, 31st Cross, 10th Main, Banashankari 2nd Stage,Bengaluru – 560070</t>
    </r>
  </si>
  <si>
    <r>
      <rPr>
        <b/>
        <sz val="10"/>
        <rFont val="Aptos Narrow"/>
        <family val="2"/>
        <scheme val="minor"/>
      </rPr>
      <t>Name of the Bank:</t>
    </r>
    <r>
      <rPr>
        <sz val="10"/>
        <rFont val="Aptos Narrow"/>
        <family val="2"/>
        <scheme val="minor"/>
      </rPr>
      <t>ICICI BANK</t>
    </r>
  </si>
  <si>
    <r>
      <rPr>
        <b/>
        <sz val="10"/>
        <rFont val="Aptos Narrow"/>
        <family val="2"/>
        <scheme val="minor"/>
      </rPr>
      <t>Bank Branch Address:</t>
    </r>
    <r>
      <rPr>
        <sz val="10"/>
        <rFont val="Aptos Narrow"/>
        <family val="2"/>
        <scheme val="minor"/>
      </rPr>
      <t xml:space="preserve"> No 2, FKCCI Building, Gandhi Nagar, KG Road, BengaluruK G Road, Bengaluru</t>
    </r>
  </si>
  <si>
    <r>
      <rPr>
        <b/>
        <sz val="10"/>
        <rFont val="Aptos Narrow"/>
        <family val="2"/>
        <scheme val="minor"/>
      </rPr>
      <t>Account Number:</t>
    </r>
    <r>
      <rPr>
        <sz val="10"/>
        <rFont val="Aptos Narrow"/>
        <family val="2"/>
        <scheme val="minor"/>
      </rPr>
      <t xml:space="preserve"> 000205026541</t>
    </r>
  </si>
  <si>
    <t>IFSC Code:ICIC0000002</t>
  </si>
  <si>
    <r>
      <t xml:space="preserve">Swift Code: </t>
    </r>
    <r>
      <rPr>
        <sz val="10"/>
        <rFont val="Aptos Narrow"/>
        <family val="2"/>
        <scheme val="minor"/>
      </rPr>
      <t>ICICINBBCTS</t>
    </r>
  </si>
  <si>
    <t>PAN Card Number</t>
  </si>
  <si>
    <t>AAMPN5492P</t>
  </si>
  <si>
    <t>GENERAL CONDITIONS OF SALE OF GOODS</t>
  </si>
  <si>
    <t>Freight</t>
  </si>
  <si>
    <t>Actual. if the delivery locations are other then Bangalore, Delhi, Chennai &amp; Mumbai</t>
  </si>
  <si>
    <t>0.5% of PO value. if the delivery locations are other then Bangalore, Delhi &amp; Mumbai,Ahmedabad &amp; Pune</t>
  </si>
  <si>
    <t>Mode</t>
  </si>
  <si>
    <t>By Road, (By Air cost as per actual if required- on Request)</t>
  </si>
  <si>
    <t>By Road, ( By Air cost as per actual if required- on Request)</t>
  </si>
  <si>
    <t xml:space="preserve">Packing </t>
  </si>
  <si>
    <t>Extra, incase of special packing is required</t>
  </si>
  <si>
    <t>Extra , incase special packing required</t>
  </si>
  <si>
    <t>Insurance</t>
  </si>
  <si>
    <t>Our scope up to delivery address given in PO. The same will arrange &amp; born by you incase delivery required other then PO address.</t>
  </si>
  <si>
    <t>Road Form</t>
  </si>
  <si>
    <t>Road Form OR stock transfer letter will be provided by you .(Will revise quote incase you are unable to provide the same)</t>
  </si>
  <si>
    <t xml:space="preserve">Road Form OR stock transfer letter will be provided by you .( Will revise quote incase you are unable to provide the same), </t>
  </si>
  <si>
    <t>Octroi / Entry Tax</t>
  </si>
  <si>
    <t>To be paid by Customer as actual.</t>
  </si>
  <si>
    <t>To be paid by you as actual.</t>
  </si>
  <si>
    <t>Product Manuals</t>
  </si>
  <si>
    <t>Manuals are integrated with the electronic help system or as per OEM standard.</t>
  </si>
  <si>
    <t>LD Clause</t>
  </si>
  <si>
    <t>We do not accept LD unless agreed.</t>
  </si>
  <si>
    <t>Cancellation Charges</t>
  </si>
  <si>
    <t>zero % of PO value within first 5 days ,20%  5- 15 days , no cancellation acceptable after 20 days.</t>
  </si>
  <si>
    <t>Damage In transit</t>
  </si>
  <si>
    <t>All goods are insured in transit. Buyer will inspect the goods immediately on arrival thereof and will, within 2 days from the date of arrival give the notice of any damage/loss in transit found in the goods. If the Buyer fails to give such notice, goods will be deemed to be in order and no claim from the Buyer will be entertained thereafter.</t>
  </si>
  <si>
    <t>Late Payment</t>
  </si>
  <si>
    <t>Interest @ 24% per annum will be levied if paid beyond the due date</t>
  </si>
  <si>
    <t>Force Majeure Clause</t>
  </si>
  <si>
    <t>This offer is submitted on the understanding that the Company will not be responsible for delay or failure to execute orders if such delay or failure is due to causes unforeseen (export hold) or beyond the control of the Company such as Strikes, riots or civil commotion, fire, floods, damage or accident to Machinery, non-availability or raw materials/components, non-availability Of transport facilities and such other causes beyond the Company’s control.</t>
  </si>
  <si>
    <t>This offer is submitted on the understanding that the Company will not be responsible for delay or failure to execute orders if such delay or failure is due to causes unforeseen ( export hold) or beyond the control of the Company such as Strikes, riots or civil commotion, fire, floods, damage or accident to Machinery, non-availability or raw materials/components, non-availability Of transport facilities and such other causes beyond the Company’s control.</t>
  </si>
  <si>
    <t>Arbitration</t>
  </si>
  <si>
    <t>All disputes would be settled mutually. In case of any difference, a mutually appointed arbitrator’s decision would be binding on both parties. The Company’s Head Office being in Bangalore ,it is always understood that  the cause of action in all contracts shall be deemed to have arisen in Bangalore.  All disputes would therefore be settled within the jurisdiction of Bangalore.</t>
  </si>
  <si>
    <t>Our Website</t>
  </si>
  <si>
    <t>www.cosol.in</t>
  </si>
  <si>
    <t>www.connectivitysolutions.in</t>
  </si>
  <si>
    <t>CON-SNTP-C95024YA</t>
  </si>
  <si>
    <t>SNTC-24X7X4 Catalyst 9500 24-port 25/100G only, Adva</t>
  </si>
  <si>
    <t>Opex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</si>
</sst>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 #,##0.00_ ;_ * \-#,##0.00_ ;_ * &quot;-&quot;??_ ;_ @_ "/>
  </numFmts>
  <fonts count="11" x14ac:knownFonts="1">
    <font>
      <sz val="10"/>
      <name val="Arial"/>
      <family val="2"/>
    </font>
    <font>
      <sz val="11"/>
      <color theme="1"/>
      <name val="Aptos Narrow"/>
      <family val="2"/>
      <scheme val="minor"/>
    </font>
    <font>
      <sz val="11"/>
      <color theme="1"/>
      <name val="Aptos Narrow"/>
      <family val="2"/>
      <scheme val="minor"/>
    </font>
    <font>
      <sz val="11"/>
      <color theme="1"/>
      <name val="Aptos Narrow"/>
      <family val="2"/>
      <scheme val="minor"/>
    </font>
    <font>
      <b/>
      <sz val="9"/>
      <name val="Helvetica"/>
    </font>
    <font>
      <sz val="9"/>
      <name val="Helvetica"/>
    </font>
    <font>
      <b/>
      <sz val="9"/>
      <name val="Arial"/>
      <family val="2"/>
    </font>
    <font>
      <b/>
      <sz val="10"/>
      <name val="Arial"/>
      <family val="2"/>
    </font>
    <font>
      <u/>
      <sz val="10"/>
      <color theme="10"/>
      <name val="Arial"/>
      <family val="2"/>
    </font>
    <font>
      <b/>
      <sz val="10"/>
      <name val="Aptos Narrow"/>
      <family val="2"/>
      <scheme val="minor"/>
    </font>
    <font>
      <sz val="10"/>
      <name val="Aptos Narrow"/>
      <family val="2"/>
      <scheme val="minor"/>
    </font>
  </fonts>
  <fills count="6">
    <fill>
      <patternFill patternType="none"/>
    </fill>
    <fill>
      <patternFill patternType="gray125"/>
    </fill>
    <fill>
      <patternFill patternType="solid">
        <fgColor indexed="13"/>
        <bgColor indexed="64"/>
      </patternFill>
    </fill>
    <fill>
      <patternFill patternType="solid">
        <fgColor theme="9" tint="0.59999389629810485"/>
        <bgColor indexed="64"/>
      </patternFill>
    </fill>
    <fill>
      <patternFill patternType="solid">
        <fgColor theme="8" tint="0.79998168889431442"/>
        <bgColor indexed="64"/>
      </patternFill>
    </fill>
    <fill>
      <patternFill patternType="solid">
        <fgColor theme="7" tint="0.79998168889431442"/>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diagonal/>
    </border>
    <border>
      <left/>
      <right style="hair">
        <color indexed="64"/>
      </right>
      <top style="hair">
        <color indexed="64"/>
      </top>
      <bottom/>
      <diagonal/>
    </border>
    <border>
      <left/>
      <right style="hair">
        <color indexed="64"/>
      </right>
      <top/>
      <bottom/>
      <diagonal/>
    </border>
    <border>
      <left style="medium">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s>
  <cellStyleXfs count="5">
    <xf numFmtId="0" fontId="0" fillId="0" borderId="0"/>
    <xf numFmtId="43" fontId="3" fillId="0" borderId="0" applyFont="0" applyFill="0" applyBorder="0" applyAlignment="0" applyProtection="0"/>
    <xf numFmtId="43" fontId="2" fillId="0" borderId="0" applyFont="0" applyFill="0" applyBorder="0" applyAlignment="0" applyProtection="0"/>
    <xf numFmtId="0" fontId="8" fillId="0" borderId="0" applyNumberFormat="0" applyFill="0" applyBorder="0" applyAlignment="0" applyProtection="0"/>
    <xf numFmtId="43" fontId="1" fillId="0" borderId="0" applyFont="0" applyFill="0" applyBorder="0" applyAlignment="0" applyProtection="0"/>
  </cellStyleXfs>
  <cellXfs count="155">
    <xf numFmtId="0" fontId="0" fillId="0" borderId="0" xfId="0"/>
    <xf numFmtId="0" fontId="4" fillId="0" borderId="0" xfId="0" applyFont="1" applyAlignment="1">
      <alignment horizontal="left" vertical="center"/>
    </xf>
    <xf numFmtId="0" fontId="5" fillId="0" borderId="0" xfId="0" applyFont="1" applyAlignment="1">
      <alignment horizontal="right" vertical="center" wrapText="1"/>
    </xf>
    <xf numFmtId="0" fontId="4" fillId="0" borderId="1" xfId="0" applyFont="1" applyBorder="1" applyAlignment="1">
      <alignment horizontal="left" vertical="center" wrapText="1"/>
    </xf>
    <xf numFmtId="0" fontId="0" fillId="0" borderId="1" xfId="0" applyBorder="1"/>
    <xf numFmtId="0" fontId="4" fillId="2" borderId="1" xfId="0" applyFont="1" applyFill="1" applyBorder="1" applyAlignment="1">
      <alignment horizontal="right" vertical="center" wrapText="1"/>
    </xf>
    <xf numFmtId="0" fontId="4" fillId="0" borderId="1" xfId="0" applyFont="1" applyBorder="1" applyAlignment="1">
      <alignment horizontal="left" vertical="center"/>
    </xf>
    <xf numFmtId="0" fontId="10" fillId="0" borderId="24" xfId="0" applyFont="1" applyBorder="1" applyAlignment="1">
      <alignment horizontal="left" vertical="center" wrapText="1"/>
    </xf>
    <xf numFmtId="0" fontId="10" fillId="0" borderId="25" xfId="0" applyFont="1" applyBorder="1" applyAlignment="1">
      <alignment horizontal="left" vertical="center" wrapText="1"/>
    </xf>
    <xf numFmtId="0" fontId="10" fillId="0" borderId="8" xfId="0" applyFont="1" applyBorder="1" applyAlignment="1">
      <alignment horizontal="left" vertical="justify" wrapText="1"/>
    </xf>
    <xf numFmtId="0" fontId="10" fillId="0" borderId="9" xfId="0" applyFont="1" applyBorder="1" applyAlignment="1">
      <alignment horizontal="left" vertical="justify" wrapText="1"/>
    </xf>
    <xf numFmtId="0" fontId="10" fillId="0" borderId="7" xfId="0" applyFont="1" applyBorder="1" applyAlignment="1">
      <alignment horizontal="left" vertical="center" wrapText="1"/>
    </xf>
    <xf numFmtId="0" fontId="10" fillId="0" borderId="8" xfId="0" applyFont="1" applyBorder="1" applyAlignment="1">
      <alignment horizontal="left"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9" fillId="0" borderId="8" xfId="0" applyFont="1" applyBorder="1" applyAlignment="1">
      <alignment horizontal="justify" vertical="justify" wrapText="1"/>
    </xf>
    <xf numFmtId="0" fontId="10" fillId="0" borderId="8" xfId="0" applyFont="1" applyBorder="1" applyAlignment="1">
      <alignment horizontal="justify" vertical="justify" wrapText="1"/>
    </xf>
    <xf numFmtId="0" fontId="10" fillId="0" borderId="9" xfId="0" applyFont="1" applyBorder="1" applyAlignment="1">
      <alignment horizontal="justify" vertical="justify" wrapText="1"/>
    </xf>
    <xf numFmtId="0" fontId="10" fillId="0" borderId="16" xfId="0" applyFont="1" applyBorder="1" applyAlignment="1">
      <alignment horizontal="left" vertical="center" wrapText="1"/>
    </xf>
    <xf numFmtId="0" fontId="10" fillId="0" borderId="17" xfId="0" applyFont="1" applyBorder="1" applyAlignment="1">
      <alignment horizontal="left" vertical="center" wrapText="1"/>
    </xf>
    <xf numFmtId="0" fontId="10" fillId="0" borderId="17" xfId="0" applyFont="1" applyBorder="1" applyAlignment="1">
      <alignment horizontal="justify" vertical="justify" wrapText="1"/>
    </xf>
    <xf numFmtId="0" fontId="10" fillId="0" borderId="18" xfId="0" applyFont="1" applyBorder="1" applyAlignment="1">
      <alignment horizontal="justify" vertical="justify" wrapText="1"/>
    </xf>
    <xf numFmtId="0" fontId="9" fillId="0" borderId="19" xfId="0" applyFont="1" applyBorder="1" applyAlignment="1">
      <alignment horizontal="center" vertical="center" wrapText="1"/>
    </xf>
    <xf numFmtId="0" fontId="9" fillId="0" borderId="3" xfId="0" applyFont="1" applyBorder="1" applyAlignment="1">
      <alignment horizontal="center" vertical="center" wrapText="1"/>
    </xf>
    <xf numFmtId="0" fontId="9" fillId="0" borderId="20" xfId="0" applyFont="1" applyBorder="1" applyAlignment="1">
      <alignment horizontal="center" vertical="center" wrapText="1"/>
    </xf>
    <xf numFmtId="0" fontId="10" fillId="0" borderId="21" xfId="0" applyFont="1" applyBorder="1" applyAlignment="1">
      <alignment horizontal="left" vertical="center" wrapText="1"/>
    </xf>
    <xf numFmtId="0" fontId="10" fillId="0" borderId="22" xfId="0" applyFont="1" applyBorder="1" applyAlignment="1">
      <alignment horizontal="left" vertical="center" wrapText="1"/>
    </xf>
    <xf numFmtId="0" fontId="10" fillId="0" borderId="22" xfId="0" applyFont="1" applyBorder="1" applyAlignment="1">
      <alignment horizontal="left" vertical="justify" wrapText="1"/>
    </xf>
    <xf numFmtId="0" fontId="10" fillId="0" borderId="23" xfId="0" applyFont="1" applyBorder="1" applyAlignment="1">
      <alignment horizontal="left" vertical="justify" wrapText="1"/>
    </xf>
    <xf numFmtId="0" fontId="10" fillId="0" borderId="8" xfId="0" applyFont="1" applyBorder="1" applyAlignment="1">
      <alignment horizontal="justify" vertical="center" wrapText="1"/>
    </xf>
    <xf numFmtId="0" fontId="10" fillId="0" borderId="9" xfId="0" applyFont="1" applyBorder="1" applyAlignment="1">
      <alignment horizontal="justify" vertical="center" wrapText="1"/>
    </xf>
    <xf numFmtId="0" fontId="10" fillId="0" borderId="7" xfId="0" applyFont="1" applyBorder="1" applyAlignment="1">
      <alignment vertical="justify"/>
    </xf>
    <xf numFmtId="0" fontId="10" fillId="0" borderId="8" xfId="0" applyFont="1" applyBorder="1" applyAlignment="1">
      <alignment vertical="justify"/>
    </xf>
    <xf numFmtId="0" fontId="10" fillId="0" borderId="8" xfId="0" applyFont="1" applyBorder="1" applyAlignment="1">
      <alignment horizontal="left" vertical="justify"/>
    </xf>
    <xf numFmtId="0" fontId="10" fillId="0" borderId="9" xfId="0" applyFont="1" applyBorder="1" applyAlignment="1">
      <alignment horizontal="left" vertical="justify"/>
    </xf>
    <xf numFmtId="0" fontId="10" fillId="0" borderId="7" xfId="0" applyFont="1" applyBorder="1" applyAlignment="1">
      <alignment horizontal="left" vertical="center"/>
    </xf>
    <xf numFmtId="0" fontId="10" fillId="0" borderId="8" xfId="0" applyFont="1" applyBorder="1" applyAlignment="1">
      <alignment horizontal="left" vertical="center"/>
    </xf>
    <xf numFmtId="0" fontId="10" fillId="0" borderId="10" xfId="0" applyFont="1" applyBorder="1" applyAlignment="1">
      <alignment horizontal="justify" vertical="center" wrapText="1"/>
    </xf>
    <xf numFmtId="0" fontId="10" fillId="0" borderId="11" xfId="0" applyFont="1" applyBorder="1" applyAlignment="1">
      <alignment horizontal="justify" vertical="center" wrapText="1"/>
    </xf>
    <xf numFmtId="0" fontId="10" fillId="0" borderId="12" xfId="0" applyFont="1" applyBorder="1" applyAlignment="1">
      <alignment horizontal="justify" vertical="center" wrapText="1"/>
    </xf>
    <xf numFmtId="0" fontId="10" fillId="0" borderId="13" xfId="0" applyFont="1" applyBorder="1" applyAlignment="1">
      <alignment horizontal="left" vertical="center" wrapText="1"/>
    </xf>
    <xf numFmtId="0" fontId="10" fillId="0" borderId="14" xfId="0" applyFont="1" applyBorder="1" applyAlignment="1">
      <alignment horizontal="left" vertical="center" wrapText="1"/>
    </xf>
    <xf numFmtId="0" fontId="10" fillId="0" borderId="5" xfId="0" applyFont="1" applyBorder="1" applyAlignment="1">
      <alignment horizontal="left" vertical="center" wrapText="1"/>
    </xf>
    <xf numFmtId="0" fontId="10" fillId="0" borderId="15" xfId="0" applyFont="1" applyBorder="1" applyAlignment="1">
      <alignment horizontal="left" vertical="center" wrapText="1"/>
    </xf>
    <xf numFmtId="0" fontId="10" fillId="0" borderId="26" xfId="0" applyFont="1" applyBorder="1" applyAlignment="1">
      <alignment horizontal="left" vertical="center" wrapText="1"/>
    </xf>
    <xf numFmtId="0" fontId="10" fillId="0" borderId="27" xfId="0" applyFont="1" applyBorder="1" applyAlignment="1">
      <alignment horizontal="left" vertical="center" wrapText="1"/>
    </xf>
    <xf numFmtId="0" fontId="8" fillId="0" borderId="28" xfId="3" applyBorder="1"/>
    <xf numFmtId="0" fontId="10" fillId="0" borderId="28" xfId="0" applyFont="1" applyBorder="1"/>
    <xf numFmtId="0" fontId="10" fillId="0" borderId="29" xfId="0" applyFont="1" applyBorder="1"/>
    <xf numFmtId="0" fontId="10" fillId="0" borderId="24" xfId="0" applyFont="1" applyBorder="1" applyAlignment="1">
      <alignment horizontal="left" vertical="justify"/>
    </xf>
    <xf numFmtId="0" fontId="10" fillId="0" borderId="25" xfId="0" applyFont="1" applyBorder="1" applyAlignment="1">
      <alignment horizontal="left" vertical="justify"/>
    </xf>
    <xf numFmtId="0" fontId="5" fillId="0" borderId="0" xfId="0" applyFont="1" applyAlignment="1">
      <alignment horizontal="left" vertical="center" wrapText="1" indent="2"/>
    </xf>
    <xf numFmtId="0" fontId="0" fillId="0" borderId="0" xfId="0"/>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10" fillId="0" borderId="24" xfId="0" applyFont="1" applyBorder="1" applyAlignment="1">
      <alignment horizontal="left" vertical="center"/>
    </xf>
    <xf numFmtId="0" fontId="10" fillId="0" borderId="25" xfId="0" applyFont="1" applyBorder="1" applyAlignment="1">
      <alignment horizontal="left"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10" fillId="0" borderId="8" xfId="0" applyFont="1" applyBorder="1" applyAlignment="1">
      <alignment horizontal="justify" vertical="center"/>
    </xf>
    <xf numFmtId="0" fontId="10" fillId="0" borderId="9" xfId="0" applyFont="1" applyBorder="1" applyAlignment="1">
      <alignment horizontal="justify" vertical="center"/>
    </xf>
    <xf numFmtId="9" fontId="10" fillId="0" borderId="8" xfId="0" applyNumberFormat="1" applyFont="1" applyBorder="1" applyAlignment="1">
      <alignment horizontal="justify" vertical="center"/>
    </xf>
    <xf numFmtId="0" fontId="9" fillId="0" borderId="7" xfId="0" applyFont="1" applyBorder="1" applyAlignment="1">
      <alignment horizontal="left" vertical="center"/>
    </xf>
    <xf numFmtId="0" fontId="9" fillId="0" borderId="8" xfId="0" applyFont="1" applyBorder="1" applyAlignment="1">
      <alignment horizontal="left" vertical="center"/>
    </xf>
    <xf numFmtId="0" fontId="9" fillId="0" borderId="8" xfId="0" applyFont="1" applyBorder="1" applyAlignment="1">
      <alignment horizontal="justify" vertical="center"/>
    </xf>
    <xf numFmtId="0" fontId="9" fillId="0" borderId="9" xfId="0" applyFont="1" applyBorder="1" applyAlignment="1">
      <alignment horizontal="justify" vertical="center"/>
    </xf>
    <xf numFmtId="0" fontId="9" fillId="0" borderId="5" xfId="0" applyFont="1" applyBorder="1" applyAlignment="1">
      <alignment horizontal="center" vertical="center"/>
    </xf>
    <xf numFmtId="0" fontId="9" fillId="0" borderId="0" xfId="0" applyFont="1" applyAlignment="1">
      <alignment horizontal="center" vertical="center"/>
    </xf>
    <xf numFmtId="0" fontId="9" fillId="0" borderId="6" xfId="0" applyFont="1" applyBorder="1" applyAlignment="1">
      <alignment horizontal="center" vertical="center"/>
    </xf>
    <xf numFmtId="0" fontId="0" fillId="0" borderId="0" xfId="0" applyAlignment="1"/>
    <xf numFmtId="0" fontId="5" fillId="0" borderId="0" xfId="0" applyFont="1" applyAlignment="1">
      <alignment horizontal="left" vertical="center"/>
    </xf>
    <xf numFmtId="0" fontId="0" fillId="0" borderId="0" xfId="0" applyAlignment="1"/>
    <xf numFmtId="43" fontId="0" fillId="0" borderId="0" xfId="1" applyFont="1" applyAlignment="1"/>
    <xf numFmtId="0" fontId="5" fillId="0" borderId="0" xfId="0" applyFont="1" applyAlignment="1">
      <alignment horizontal="right" vertical="center"/>
    </xf>
    <xf numFmtId="0" fontId="4" fillId="2" borderId="1" xfId="0" applyFont="1" applyFill="1" applyBorder="1" applyAlignment="1">
      <alignment horizontal="right" vertical="center"/>
    </xf>
    <xf numFmtId="43" fontId="4" fillId="0" borderId="1" xfId="1" applyFont="1" applyBorder="1" applyAlignment="1">
      <alignment horizontal="right" vertical="center"/>
    </xf>
    <xf numFmtId="43" fontId="7" fillId="0" borderId="1" xfId="1" applyFont="1" applyBorder="1" applyAlignment="1"/>
    <xf numFmtId="0" fontId="0" fillId="0" borderId="1" xfId="0" applyBorder="1" applyAlignment="1"/>
    <xf numFmtId="43" fontId="0" fillId="0" borderId="1" xfId="1" applyFont="1" applyBorder="1" applyAlignment="1"/>
    <xf numFmtId="43" fontId="0" fillId="0" borderId="0" xfId="0" applyNumberFormat="1" applyAlignment="1"/>
    <xf numFmtId="0" fontId="10" fillId="0" borderId="10" xfId="0" applyFont="1" applyBorder="1" applyAlignment="1">
      <alignment horizontal="justify" vertical="center"/>
    </xf>
    <xf numFmtId="0" fontId="10" fillId="0" borderId="11" xfId="0" applyFont="1" applyBorder="1" applyAlignment="1">
      <alignment horizontal="justify" vertical="center"/>
    </xf>
    <xf numFmtId="0" fontId="10" fillId="0" borderId="12" xfId="0" applyFont="1" applyBorder="1" applyAlignment="1">
      <alignment horizontal="justify" vertical="center"/>
    </xf>
    <xf numFmtId="0" fontId="10" fillId="0" borderId="13" xfId="0" applyFont="1" applyBorder="1" applyAlignment="1">
      <alignment horizontal="left" vertical="center"/>
    </xf>
    <xf numFmtId="0" fontId="10" fillId="0" borderId="14" xfId="0" applyFont="1" applyBorder="1" applyAlignment="1">
      <alignment horizontal="left" vertical="center"/>
    </xf>
    <xf numFmtId="0" fontId="10" fillId="0" borderId="5" xfId="0" applyFont="1" applyBorder="1" applyAlignment="1">
      <alignment horizontal="left" vertical="center"/>
    </xf>
    <xf numFmtId="0" fontId="10" fillId="0" borderId="15" xfId="0" applyFont="1" applyBorder="1" applyAlignment="1">
      <alignment horizontal="left" vertical="center"/>
    </xf>
    <xf numFmtId="0" fontId="9" fillId="0" borderId="8" xfId="0" applyFont="1" applyBorder="1" applyAlignment="1">
      <alignment horizontal="justify" vertical="justify"/>
    </xf>
    <xf numFmtId="0" fontId="10" fillId="0" borderId="8" xfId="0" applyFont="1" applyBorder="1" applyAlignment="1">
      <alignment horizontal="justify" vertical="justify"/>
    </xf>
    <xf numFmtId="0" fontId="10" fillId="0" borderId="9" xfId="0" applyFont="1" applyBorder="1" applyAlignment="1">
      <alignment horizontal="justify" vertical="justify"/>
    </xf>
    <xf numFmtId="0" fontId="10" fillId="0" borderId="16" xfId="0" applyFont="1" applyBorder="1" applyAlignment="1">
      <alignment horizontal="left" vertical="center"/>
    </xf>
    <xf numFmtId="0" fontId="10" fillId="0" borderId="17" xfId="0" applyFont="1" applyBorder="1" applyAlignment="1">
      <alignment horizontal="left" vertical="center"/>
    </xf>
    <xf numFmtId="0" fontId="10" fillId="0" borderId="17" xfId="0" applyFont="1" applyBorder="1" applyAlignment="1">
      <alignment horizontal="justify" vertical="justify"/>
    </xf>
    <xf numFmtId="0" fontId="10" fillId="0" borderId="18" xfId="0" applyFont="1" applyBorder="1" applyAlignment="1">
      <alignment horizontal="justify" vertical="justify"/>
    </xf>
    <xf numFmtId="0" fontId="9" fillId="0" borderId="19" xfId="0" applyFont="1" applyBorder="1" applyAlignment="1">
      <alignment horizontal="center" vertical="center"/>
    </xf>
    <xf numFmtId="0" fontId="9" fillId="0" borderId="3" xfId="0" applyFont="1" applyBorder="1" applyAlignment="1">
      <alignment horizontal="center" vertical="center"/>
    </xf>
    <xf numFmtId="0" fontId="9" fillId="0" borderId="20" xfId="0" applyFont="1" applyBorder="1" applyAlignment="1">
      <alignment horizontal="center" vertical="center"/>
    </xf>
    <xf numFmtId="0" fontId="10" fillId="0" borderId="21" xfId="0" applyFont="1" applyBorder="1" applyAlignment="1">
      <alignment horizontal="left" vertical="center"/>
    </xf>
    <xf numFmtId="0" fontId="10" fillId="0" borderId="22" xfId="0" applyFont="1" applyBorder="1" applyAlignment="1">
      <alignment horizontal="left" vertical="center"/>
    </xf>
    <xf numFmtId="0" fontId="10" fillId="0" borderId="22" xfId="0" applyFont="1" applyBorder="1" applyAlignment="1">
      <alignment horizontal="left" vertical="justify"/>
    </xf>
    <xf numFmtId="0" fontId="10" fillId="0" borderId="23" xfId="0" applyFont="1" applyBorder="1" applyAlignment="1">
      <alignment horizontal="left" vertical="justify"/>
    </xf>
    <xf numFmtId="0" fontId="10" fillId="0" borderId="26" xfId="0" applyFont="1" applyBorder="1" applyAlignment="1">
      <alignment horizontal="left" vertical="center"/>
    </xf>
    <xf numFmtId="0" fontId="10" fillId="0" borderId="27" xfId="0" applyFont="1" applyBorder="1" applyAlignment="1">
      <alignment horizontal="left" vertical="center"/>
    </xf>
    <xf numFmtId="0" fontId="8" fillId="0" borderId="28" xfId="3" applyBorder="1" applyAlignment="1"/>
    <xf numFmtId="0" fontId="10" fillId="0" borderId="28" xfId="0" applyFont="1" applyBorder="1" applyAlignment="1"/>
    <xf numFmtId="0" fontId="10" fillId="0" borderId="29" xfId="0" applyFont="1" applyBorder="1" applyAlignment="1"/>
    <xf numFmtId="0" fontId="0" fillId="3" borderId="1" xfId="0" applyFill="1" applyBorder="1" applyAlignment="1"/>
    <xf numFmtId="0" fontId="5" fillId="3" borderId="2" xfId="0" applyFont="1" applyFill="1" applyBorder="1" applyAlignment="1">
      <alignment horizontal="left" vertical="center"/>
    </xf>
    <xf numFmtId="0" fontId="5" fillId="3" borderId="3" xfId="0" applyFont="1" applyFill="1" applyBorder="1" applyAlignment="1">
      <alignment horizontal="left" vertical="center"/>
    </xf>
    <xf numFmtId="0" fontId="5" fillId="3" borderId="4" xfId="0" applyFont="1" applyFill="1" applyBorder="1" applyAlignment="1">
      <alignment horizontal="left" vertical="center"/>
    </xf>
    <xf numFmtId="43" fontId="0" fillId="3" borderId="1" xfId="1" applyFont="1" applyFill="1" applyBorder="1" applyAlignment="1"/>
    <xf numFmtId="0" fontId="0" fillId="3" borderId="0" xfId="0" applyFill="1" applyAlignment="1"/>
    <xf numFmtId="0" fontId="5" fillId="3" borderId="2"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4" xfId="0" applyFont="1" applyFill="1" applyBorder="1" applyAlignment="1">
      <alignment horizontal="center" vertical="center"/>
    </xf>
    <xf numFmtId="43" fontId="0" fillId="0" borderId="0" xfId="4" applyFont="1"/>
    <xf numFmtId="43" fontId="4" fillId="0" borderId="1" xfId="4" applyFont="1" applyBorder="1" applyAlignment="1">
      <alignment horizontal="right" vertical="center" wrapText="1"/>
    </xf>
    <xf numFmtId="43" fontId="7" fillId="0" borderId="1" xfId="4" applyFont="1" applyBorder="1"/>
    <xf numFmtId="43" fontId="0" fillId="0" borderId="1" xfId="4" applyFont="1" applyBorder="1"/>
    <xf numFmtId="0" fontId="9" fillId="0" borderId="30" xfId="0" applyFont="1" applyBorder="1" applyAlignment="1">
      <alignment horizontal="center" vertical="center"/>
    </xf>
    <xf numFmtId="0" fontId="9" fillId="0" borderId="31" xfId="0" applyFont="1" applyBorder="1" applyAlignment="1">
      <alignment horizontal="center" vertical="center"/>
    </xf>
    <xf numFmtId="0" fontId="9" fillId="0" borderId="32" xfId="0" applyFont="1" applyBorder="1" applyAlignment="1">
      <alignment horizontal="center" vertical="center"/>
    </xf>
    <xf numFmtId="0" fontId="5" fillId="4" borderId="1" xfId="0" applyFont="1" applyFill="1" applyBorder="1" applyAlignment="1">
      <alignment horizontal="left" vertical="center"/>
    </xf>
    <xf numFmtId="0" fontId="4" fillId="4" borderId="1" xfId="0" applyFont="1" applyFill="1" applyBorder="1" applyAlignment="1">
      <alignment horizontal="left" vertical="center"/>
    </xf>
    <xf numFmtId="0" fontId="0" fillId="4" borderId="1" xfId="0" applyFill="1" applyBorder="1" applyAlignment="1"/>
    <xf numFmtId="1" fontId="5" fillId="4" borderId="1" xfId="0" applyNumberFormat="1" applyFont="1" applyFill="1" applyBorder="1" applyAlignment="1">
      <alignment horizontal="left" vertical="center"/>
    </xf>
    <xf numFmtId="1" fontId="5" fillId="4" borderId="1" xfId="0" applyNumberFormat="1" applyFont="1" applyFill="1" applyBorder="1" applyAlignment="1">
      <alignment horizontal="right" vertical="center"/>
    </xf>
    <xf numFmtId="0" fontId="5" fillId="4" borderId="1" xfId="0" applyFont="1" applyFill="1" applyBorder="1" applyAlignment="1">
      <alignment horizontal="right" vertical="center"/>
    </xf>
    <xf numFmtId="43" fontId="0" fillId="4" borderId="1" xfId="1" applyFont="1" applyFill="1" applyBorder="1" applyAlignment="1"/>
    <xf numFmtId="0" fontId="0" fillId="4" borderId="0" xfId="0" applyFill="1" applyAlignment="1"/>
    <xf numFmtId="4" fontId="5" fillId="4" borderId="1" xfId="0" applyNumberFormat="1" applyFont="1" applyFill="1" applyBorder="1" applyAlignment="1">
      <alignment horizontal="right" vertical="center"/>
    </xf>
    <xf numFmtId="0" fontId="5" fillId="5" borderId="1" xfId="0" applyFont="1" applyFill="1" applyBorder="1" applyAlignment="1">
      <alignment horizontal="left" vertical="center"/>
    </xf>
    <xf numFmtId="0" fontId="4" fillId="5" borderId="1" xfId="0" applyFont="1" applyFill="1" applyBorder="1" applyAlignment="1">
      <alignment horizontal="left" vertical="center"/>
    </xf>
    <xf numFmtId="0" fontId="0" fillId="5" borderId="1" xfId="0" applyFill="1" applyBorder="1" applyAlignment="1"/>
    <xf numFmtId="1" fontId="5" fillId="5" borderId="1" xfId="0" applyNumberFormat="1" applyFont="1" applyFill="1" applyBorder="1" applyAlignment="1">
      <alignment horizontal="left" vertical="center"/>
    </xf>
    <xf numFmtId="1" fontId="5" fillId="5" borderId="1" xfId="0" applyNumberFormat="1" applyFont="1" applyFill="1" applyBorder="1" applyAlignment="1">
      <alignment horizontal="right" vertical="center"/>
    </xf>
    <xf numFmtId="0" fontId="5" fillId="5" borderId="1" xfId="0" applyFont="1" applyFill="1" applyBorder="1" applyAlignment="1">
      <alignment horizontal="right" vertical="center"/>
    </xf>
    <xf numFmtId="43" fontId="0" fillId="5" borderId="1" xfId="1" applyFont="1" applyFill="1" applyBorder="1" applyAlignment="1"/>
    <xf numFmtId="0" fontId="0" fillId="5" borderId="0" xfId="0" applyFill="1" applyAlignment="1"/>
    <xf numFmtId="4" fontId="5" fillId="5" borderId="1" xfId="0" applyNumberFormat="1" applyFont="1" applyFill="1" applyBorder="1" applyAlignment="1">
      <alignment horizontal="right" vertical="center"/>
    </xf>
    <xf numFmtId="0" fontId="5" fillId="5" borderId="2" xfId="0" applyFont="1" applyFill="1" applyBorder="1" applyAlignment="1">
      <alignment horizontal="left" vertical="center"/>
    </xf>
    <xf numFmtId="0" fontId="5" fillId="5" borderId="3" xfId="0" applyFont="1" applyFill="1" applyBorder="1" applyAlignment="1">
      <alignment horizontal="left" vertical="center"/>
    </xf>
    <xf numFmtId="0" fontId="5" fillId="5" borderId="4" xfId="0" applyFont="1" applyFill="1" applyBorder="1" applyAlignment="1">
      <alignment horizontal="left" vertical="center"/>
    </xf>
    <xf numFmtId="0" fontId="5" fillId="4" borderId="1" xfId="0" applyFont="1" applyFill="1" applyBorder="1" applyAlignment="1">
      <alignment horizontal="left" vertical="center" wrapText="1"/>
    </xf>
    <xf numFmtId="0" fontId="5" fillId="4" borderId="2" xfId="0" applyFont="1" applyFill="1" applyBorder="1" applyAlignment="1">
      <alignment horizontal="center" vertical="center"/>
    </xf>
    <xf numFmtId="0" fontId="5" fillId="4" borderId="3" xfId="0" applyFont="1" applyFill="1" applyBorder="1" applyAlignment="1">
      <alignment horizontal="center" vertical="center"/>
    </xf>
    <xf numFmtId="0" fontId="5" fillId="4" borderId="4" xfId="0" applyFont="1" applyFill="1" applyBorder="1" applyAlignment="1">
      <alignment horizontal="center" vertical="center"/>
    </xf>
    <xf numFmtId="1" fontId="5" fillId="4" borderId="1" xfId="0" applyNumberFormat="1" applyFont="1" applyFill="1" applyBorder="1" applyAlignment="1">
      <alignment horizontal="left" vertical="center" wrapText="1"/>
    </xf>
    <xf numFmtId="1" fontId="5" fillId="4" borderId="1" xfId="0" applyNumberFormat="1" applyFont="1" applyFill="1" applyBorder="1" applyAlignment="1">
      <alignment horizontal="right" vertical="center" wrapText="1"/>
    </xf>
    <xf numFmtId="0" fontId="5" fillId="4" borderId="1" xfId="0" applyFont="1" applyFill="1" applyBorder="1" applyAlignment="1">
      <alignment horizontal="right" vertical="center" wrapText="1"/>
    </xf>
    <xf numFmtId="43" fontId="0" fillId="4" borderId="1" xfId="4" applyFont="1" applyFill="1" applyBorder="1"/>
    <xf numFmtId="0" fontId="0" fillId="4" borderId="0" xfId="0" applyFill="1"/>
  </cellXfs>
  <cellStyles count="5">
    <cellStyle name="Comma" xfId="1" builtinId="3"/>
    <cellStyle name="Comma 2" xfId="2" xr:uid="{20D07E2F-E794-46F4-BD66-01149833A4D7}"/>
    <cellStyle name="Comma 3" xfId="4" xr:uid="{33DB3AA7-6D9A-400F-B640-DB8F05B0B26F}"/>
    <cellStyle name="Hyperlink" xfId="3"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xdr:colOff>
      <xdr:row>0</xdr:row>
      <xdr:rowOff>6350</xdr:rowOff>
    </xdr:from>
    <xdr:to>
      <xdr:col>1</xdr:col>
      <xdr:colOff>444501</xdr:colOff>
      <xdr:row>3</xdr:row>
      <xdr:rowOff>1214</xdr:rowOff>
    </xdr:to>
    <xdr:pic>
      <xdr:nvPicPr>
        <xdr:cNvPr id="2" name="Picture 1">
          <a:extLst>
            <a:ext uri="{FF2B5EF4-FFF2-40B4-BE49-F238E27FC236}">
              <a16:creationId xmlns:a16="http://schemas.microsoft.com/office/drawing/2014/main" id="{9502D6C5-9C13-428E-A618-3D91F31899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 y="6350"/>
          <a:ext cx="1301750" cy="4711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xdr:col>
      <xdr:colOff>692151</xdr:colOff>
      <xdr:row>2</xdr:row>
      <xdr:rowOff>153614</xdr:rowOff>
    </xdr:to>
    <xdr:pic>
      <xdr:nvPicPr>
        <xdr:cNvPr id="2" name="Picture 1">
          <a:extLst>
            <a:ext uri="{FF2B5EF4-FFF2-40B4-BE49-F238E27FC236}">
              <a16:creationId xmlns:a16="http://schemas.microsoft.com/office/drawing/2014/main" id="{AF6F4BE1-6F27-4C1A-9AFD-819937AED2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 y="0"/>
          <a:ext cx="1301750" cy="4774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osol.in/"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www.cosol.i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7F01BA-0A71-40E2-834B-890EABBC00E7}">
  <dimension ref="A4:R123"/>
  <sheetViews>
    <sheetView showGridLines="0" tabSelected="1" topLeftCell="D12" workbookViewId="0">
      <selection activeCell="M12" sqref="M12"/>
    </sheetView>
  </sheetViews>
  <sheetFormatPr defaultRowHeight="12.75" x14ac:dyDescent="0.2"/>
  <cols>
    <col min="1" max="1" width="12.85546875" style="72" bestFit="1" customWidth="1"/>
    <col min="2" max="2" width="20.42578125" style="72" bestFit="1" customWidth="1"/>
    <col min="3" max="3" width="91.85546875" style="72" bestFit="1" customWidth="1"/>
    <col min="4" max="5" width="9.140625" style="72"/>
    <col min="6" max="6" width="14.5703125" style="72" bestFit="1" customWidth="1"/>
    <col min="7" max="7" width="21.140625" style="72" bestFit="1" customWidth="1"/>
    <col min="8" max="8" width="7.7109375" style="72" bestFit="1" customWidth="1"/>
    <col min="9" max="9" width="26" style="72" bestFit="1" customWidth="1"/>
    <col min="10" max="10" width="11.85546875" style="75" bestFit="1" customWidth="1"/>
    <col min="11" max="11" width="10.28515625" style="75" bestFit="1" customWidth="1"/>
    <col min="12" max="12" width="21" style="75" bestFit="1" customWidth="1"/>
    <col min="13" max="13" width="12.5703125" style="75" bestFit="1" customWidth="1"/>
    <col min="14" max="14" width="14.5703125" style="75" bestFit="1" customWidth="1"/>
    <col min="15" max="15" width="12.85546875" style="75" bestFit="1" customWidth="1"/>
    <col min="16" max="16" width="14.5703125" style="75" bestFit="1" customWidth="1"/>
    <col min="17" max="17" width="9.140625" style="72"/>
    <col min="18" max="18" width="14.140625" style="72" bestFit="1" customWidth="1"/>
    <col min="19" max="263" width="9.140625" style="72"/>
    <col min="264" max="264" width="13.140625" style="72" bestFit="1" customWidth="1"/>
    <col min="265" max="265" width="9.85546875" style="72" bestFit="1" customWidth="1"/>
    <col min="266" max="519" width="9.140625" style="72"/>
    <col min="520" max="520" width="13.140625" style="72" bestFit="1" customWidth="1"/>
    <col min="521" max="521" width="9.85546875" style="72" bestFit="1" customWidth="1"/>
    <col min="522" max="775" width="9.140625" style="72"/>
    <col min="776" max="776" width="13.140625" style="72" bestFit="1" customWidth="1"/>
    <col min="777" max="777" width="9.85546875" style="72" bestFit="1" customWidth="1"/>
    <col min="778" max="1031" width="9.140625" style="72"/>
    <col min="1032" max="1032" width="13.140625" style="72" bestFit="1" customWidth="1"/>
    <col min="1033" max="1033" width="9.85546875" style="72" bestFit="1" customWidth="1"/>
    <col min="1034" max="1287" width="9.140625" style="72"/>
    <col min="1288" max="1288" width="13.140625" style="72" bestFit="1" customWidth="1"/>
    <col min="1289" max="1289" width="9.85546875" style="72" bestFit="1" customWidth="1"/>
    <col min="1290" max="1543" width="9.140625" style="72"/>
    <col min="1544" max="1544" width="13.140625" style="72" bestFit="1" customWidth="1"/>
    <col min="1545" max="1545" width="9.85546875" style="72" bestFit="1" customWidth="1"/>
    <col min="1546" max="1799" width="9.140625" style="72"/>
    <col min="1800" max="1800" width="13.140625" style="72" bestFit="1" customWidth="1"/>
    <col min="1801" max="1801" width="9.85546875" style="72" bestFit="1" customWidth="1"/>
    <col min="1802" max="2055" width="9.140625" style="72"/>
    <col min="2056" max="2056" width="13.140625" style="72" bestFit="1" customWidth="1"/>
    <col min="2057" max="2057" width="9.85546875" style="72" bestFit="1" customWidth="1"/>
    <col min="2058" max="2311" width="9.140625" style="72"/>
    <col min="2312" max="2312" width="13.140625" style="72" bestFit="1" customWidth="1"/>
    <col min="2313" max="2313" width="9.85546875" style="72" bestFit="1" customWidth="1"/>
    <col min="2314" max="2567" width="9.140625" style="72"/>
    <col min="2568" max="2568" width="13.140625" style="72" bestFit="1" customWidth="1"/>
    <col min="2569" max="2569" width="9.85546875" style="72" bestFit="1" customWidth="1"/>
    <col min="2570" max="2823" width="9.140625" style="72"/>
    <col min="2824" max="2824" width="13.140625" style="72" bestFit="1" customWidth="1"/>
    <col min="2825" max="2825" width="9.85546875" style="72" bestFit="1" customWidth="1"/>
    <col min="2826" max="3079" width="9.140625" style="72"/>
    <col min="3080" max="3080" width="13.140625" style="72" bestFit="1" customWidth="1"/>
    <col min="3081" max="3081" width="9.85546875" style="72" bestFit="1" customWidth="1"/>
    <col min="3082" max="3335" width="9.140625" style="72"/>
    <col min="3336" max="3336" width="13.140625" style="72" bestFit="1" customWidth="1"/>
    <col min="3337" max="3337" width="9.85546875" style="72" bestFit="1" customWidth="1"/>
    <col min="3338" max="3591" width="9.140625" style="72"/>
    <col min="3592" max="3592" width="13.140625" style="72" bestFit="1" customWidth="1"/>
    <col min="3593" max="3593" width="9.85546875" style="72" bestFit="1" customWidth="1"/>
    <col min="3594" max="3847" width="9.140625" style="72"/>
    <col min="3848" max="3848" width="13.140625" style="72" bestFit="1" customWidth="1"/>
    <col min="3849" max="3849" width="9.85546875" style="72" bestFit="1" customWidth="1"/>
    <col min="3850" max="4103" width="9.140625" style="72"/>
    <col min="4104" max="4104" width="13.140625" style="72" bestFit="1" customWidth="1"/>
    <col min="4105" max="4105" width="9.85546875" style="72" bestFit="1" customWidth="1"/>
    <col min="4106" max="4359" width="9.140625" style="72"/>
    <col min="4360" max="4360" width="13.140625" style="72" bestFit="1" customWidth="1"/>
    <col min="4361" max="4361" width="9.85546875" style="72" bestFit="1" customWidth="1"/>
    <col min="4362" max="4615" width="9.140625" style="72"/>
    <col min="4616" max="4616" width="13.140625" style="72" bestFit="1" customWidth="1"/>
    <col min="4617" max="4617" width="9.85546875" style="72" bestFit="1" customWidth="1"/>
    <col min="4618" max="4871" width="9.140625" style="72"/>
    <col min="4872" max="4872" width="13.140625" style="72" bestFit="1" customWidth="1"/>
    <col min="4873" max="4873" width="9.85546875" style="72" bestFit="1" customWidth="1"/>
    <col min="4874" max="5127" width="9.140625" style="72"/>
    <col min="5128" max="5128" width="13.140625" style="72" bestFit="1" customWidth="1"/>
    <col min="5129" max="5129" width="9.85546875" style="72" bestFit="1" customWidth="1"/>
    <col min="5130" max="5383" width="9.140625" style="72"/>
    <col min="5384" max="5384" width="13.140625" style="72" bestFit="1" customWidth="1"/>
    <col min="5385" max="5385" width="9.85546875" style="72" bestFit="1" customWidth="1"/>
    <col min="5386" max="5639" width="9.140625" style="72"/>
    <col min="5640" max="5640" width="13.140625" style="72" bestFit="1" customWidth="1"/>
    <col min="5641" max="5641" width="9.85546875" style="72" bestFit="1" customWidth="1"/>
    <col min="5642" max="5895" width="9.140625" style="72"/>
    <col min="5896" max="5896" width="13.140625" style="72" bestFit="1" customWidth="1"/>
    <col min="5897" max="5897" width="9.85546875" style="72" bestFit="1" customWidth="1"/>
    <col min="5898" max="6151" width="9.140625" style="72"/>
    <col min="6152" max="6152" width="13.140625" style="72" bestFit="1" customWidth="1"/>
    <col min="6153" max="6153" width="9.85546875" style="72" bestFit="1" customWidth="1"/>
    <col min="6154" max="6407" width="9.140625" style="72"/>
    <col min="6408" max="6408" width="13.140625" style="72" bestFit="1" customWidth="1"/>
    <col min="6409" max="6409" width="9.85546875" style="72" bestFit="1" customWidth="1"/>
    <col min="6410" max="6663" width="9.140625" style="72"/>
    <col min="6664" max="6664" width="13.140625" style="72" bestFit="1" customWidth="1"/>
    <col min="6665" max="6665" width="9.85546875" style="72" bestFit="1" customWidth="1"/>
    <col min="6666" max="6919" width="9.140625" style="72"/>
    <col min="6920" max="6920" width="13.140625" style="72" bestFit="1" customWidth="1"/>
    <col min="6921" max="6921" width="9.85546875" style="72" bestFit="1" customWidth="1"/>
    <col min="6922" max="7175" width="9.140625" style="72"/>
    <col min="7176" max="7176" width="13.140625" style="72" bestFit="1" customWidth="1"/>
    <col min="7177" max="7177" width="9.85546875" style="72" bestFit="1" customWidth="1"/>
    <col min="7178" max="7431" width="9.140625" style="72"/>
    <col min="7432" max="7432" width="13.140625" style="72" bestFit="1" customWidth="1"/>
    <col min="7433" max="7433" width="9.85546875" style="72" bestFit="1" customWidth="1"/>
    <col min="7434" max="7687" width="9.140625" style="72"/>
    <col min="7688" max="7688" width="13.140625" style="72" bestFit="1" customWidth="1"/>
    <col min="7689" max="7689" width="9.85546875" style="72" bestFit="1" customWidth="1"/>
    <col min="7690" max="7943" width="9.140625" style="72"/>
    <col min="7944" max="7944" width="13.140625" style="72" bestFit="1" customWidth="1"/>
    <col min="7945" max="7945" width="9.85546875" style="72" bestFit="1" customWidth="1"/>
    <col min="7946" max="8199" width="9.140625" style="72"/>
    <col min="8200" max="8200" width="13.140625" style="72" bestFit="1" customWidth="1"/>
    <col min="8201" max="8201" width="9.85546875" style="72" bestFit="1" customWidth="1"/>
    <col min="8202" max="8455" width="9.140625" style="72"/>
    <col min="8456" max="8456" width="13.140625" style="72" bestFit="1" customWidth="1"/>
    <col min="8457" max="8457" width="9.85546875" style="72" bestFit="1" customWidth="1"/>
    <col min="8458" max="8711" width="9.140625" style="72"/>
    <col min="8712" max="8712" width="13.140625" style="72" bestFit="1" customWidth="1"/>
    <col min="8713" max="8713" width="9.85546875" style="72" bestFit="1" customWidth="1"/>
    <col min="8714" max="8967" width="9.140625" style="72"/>
    <col min="8968" max="8968" width="13.140625" style="72" bestFit="1" customWidth="1"/>
    <col min="8969" max="8969" width="9.85546875" style="72" bestFit="1" customWidth="1"/>
    <col min="8970" max="9223" width="9.140625" style="72"/>
    <col min="9224" max="9224" width="13.140625" style="72" bestFit="1" customWidth="1"/>
    <col min="9225" max="9225" width="9.85546875" style="72" bestFit="1" customWidth="1"/>
    <col min="9226" max="9479" width="9.140625" style="72"/>
    <col min="9480" max="9480" width="13.140625" style="72" bestFit="1" customWidth="1"/>
    <col min="9481" max="9481" width="9.85546875" style="72" bestFit="1" customWidth="1"/>
    <col min="9482" max="9735" width="9.140625" style="72"/>
    <col min="9736" max="9736" width="13.140625" style="72" bestFit="1" customWidth="1"/>
    <col min="9737" max="9737" width="9.85546875" style="72" bestFit="1" customWidth="1"/>
    <col min="9738" max="9991" width="9.140625" style="72"/>
    <col min="9992" max="9992" width="13.140625" style="72" bestFit="1" customWidth="1"/>
    <col min="9993" max="9993" width="9.85546875" style="72" bestFit="1" customWidth="1"/>
    <col min="9994" max="10247" width="9.140625" style="72"/>
    <col min="10248" max="10248" width="13.140625" style="72" bestFit="1" customWidth="1"/>
    <col min="10249" max="10249" width="9.85546875" style="72" bestFit="1" customWidth="1"/>
    <col min="10250" max="10503" width="9.140625" style="72"/>
    <col min="10504" max="10504" width="13.140625" style="72" bestFit="1" customWidth="1"/>
    <col min="10505" max="10505" width="9.85546875" style="72" bestFit="1" customWidth="1"/>
    <col min="10506" max="10759" width="9.140625" style="72"/>
    <col min="10760" max="10760" width="13.140625" style="72" bestFit="1" customWidth="1"/>
    <col min="10761" max="10761" width="9.85546875" style="72" bestFit="1" customWidth="1"/>
    <col min="10762" max="11015" width="9.140625" style="72"/>
    <col min="11016" max="11016" width="13.140625" style="72" bestFit="1" customWidth="1"/>
    <col min="11017" max="11017" width="9.85546875" style="72" bestFit="1" customWidth="1"/>
    <col min="11018" max="11271" width="9.140625" style="72"/>
    <col min="11272" max="11272" width="13.140625" style="72" bestFit="1" customWidth="1"/>
    <col min="11273" max="11273" width="9.85546875" style="72" bestFit="1" customWidth="1"/>
    <col min="11274" max="11527" width="9.140625" style="72"/>
    <col min="11528" max="11528" width="13.140625" style="72" bestFit="1" customWidth="1"/>
    <col min="11529" max="11529" width="9.85546875" style="72" bestFit="1" customWidth="1"/>
    <col min="11530" max="11783" width="9.140625" style="72"/>
    <col min="11784" max="11784" width="13.140625" style="72" bestFit="1" customWidth="1"/>
    <col min="11785" max="11785" width="9.85546875" style="72" bestFit="1" customWidth="1"/>
    <col min="11786" max="12039" width="9.140625" style="72"/>
    <col min="12040" max="12040" width="13.140625" style="72" bestFit="1" customWidth="1"/>
    <col min="12041" max="12041" width="9.85546875" style="72" bestFit="1" customWidth="1"/>
    <col min="12042" max="12295" width="9.140625" style="72"/>
    <col min="12296" max="12296" width="13.140625" style="72" bestFit="1" customWidth="1"/>
    <col min="12297" max="12297" width="9.85546875" style="72" bestFit="1" customWidth="1"/>
    <col min="12298" max="12551" width="9.140625" style="72"/>
    <col min="12552" max="12552" width="13.140625" style="72" bestFit="1" customWidth="1"/>
    <col min="12553" max="12553" width="9.85546875" style="72" bestFit="1" customWidth="1"/>
    <col min="12554" max="12807" width="9.140625" style="72"/>
    <col min="12808" max="12808" width="13.140625" style="72" bestFit="1" customWidth="1"/>
    <col min="12809" max="12809" width="9.85546875" style="72" bestFit="1" customWidth="1"/>
    <col min="12810" max="13063" width="9.140625" style="72"/>
    <col min="13064" max="13064" width="13.140625" style="72" bestFit="1" customWidth="1"/>
    <col min="13065" max="13065" width="9.85546875" style="72" bestFit="1" customWidth="1"/>
    <col min="13066" max="13319" width="9.140625" style="72"/>
    <col min="13320" max="13320" width="13.140625" style="72" bestFit="1" customWidth="1"/>
    <col min="13321" max="13321" width="9.85546875" style="72" bestFit="1" customWidth="1"/>
    <col min="13322" max="13575" width="9.140625" style="72"/>
    <col min="13576" max="13576" width="13.140625" style="72" bestFit="1" customWidth="1"/>
    <col min="13577" max="13577" width="9.85546875" style="72" bestFit="1" customWidth="1"/>
    <col min="13578" max="13831" width="9.140625" style="72"/>
    <col min="13832" max="13832" width="13.140625" style="72" bestFit="1" customWidth="1"/>
    <col min="13833" max="13833" width="9.85546875" style="72" bestFit="1" customWidth="1"/>
    <col min="13834" max="14087" width="9.140625" style="72"/>
    <col min="14088" max="14088" width="13.140625" style="72" bestFit="1" customWidth="1"/>
    <col min="14089" max="14089" width="9.85546875" style="72" bestFit="1" customWidth="1"/>
    <col min="14090" max="14343" width="9.140625" style="72"/>
    <col min="14344" max="14344" width="13.140625" style="72" bestFit="1" customWidth="1"/>
    <col min="14345" max="14345" width="9.85546875" style="72" bestFit="1" customWidth="1"/>
    <col min="14346" max="14599" width="9.140625" style="72"/>
    <col min="14600" max="14600" width="13.140625" style="72" bestFit="1" customWidth="1"/>
    <col min="14601" max="14601" width="9.85546875" style="72" bestFit="1" customWidth="1"/>
    <col min="14602" max="14855" width="9.140625" style="72"/>
    <col min="14856" max="14856" width="13.140625" style="72" bestFit="1" customWidth="1"/>
    <col min="14857" max="14857" width="9.85546875" style="72" bestFit="1" customWidth="1"/>
    <col min="14858" max="15111" width="9.140625" style="72"/>
    <col min="15112" max="15112" width="13.140625" style="72" bestFit="1" customWidth="1"/>
    <col min="15113" max="15113" width="9.85546875" style="72" bestFit="1" customWidth="1"/>
    <col min="15114" max="15367" width="9.140625" style="72"/>
    <col min="15368" max="15368" width="13.140625" style="72" bestFit="1" customWidth="1"/>
    <col min="15369" max="15369" width="9.85546875" style="72" bestFit="1" customWidth="1"/>
    <col min="15370" max="15623" width="9.140625" style="72"/>
    <col min="15624" max="15624" width="13.140625" style="72" bestFit="1" customWidth="1"/>
    <col min="15625" max="15625" width="9.85546875" style="72" bestFit="1" customWidth="1"/>
    <col min="15626" max="15879" width="9.140625" style="72"/>
    <col min="15880" max="15880" width="13.140625" style="72" bestFit="1" customWidth="1"/>
    <col min="15881" max="15881" width="9.85546875" style="72" bestFit="1" customWidth="1"/>
    <col min="15882" max="16135" width="9.140625" style="72"/>
    <col min="16136" max="16136" width="13.140625" style="72" bestFit="1" customWidth="1"/>
    <col min="16137" max="16137" width="9.85546875" style="72" bestFit="1" customWidth="1"/>
    <col min="16138" max="16384" width="9.140625" style="72"/>
  </cols>
  <sheetData>
    <row r="4" spans="1:16" x14ac:dyDescent="0.2">
      <c r="A4" s="1" t="s">
        <v>0</v>
      </c>
      <c r="C4" s="73" t="s">
        <v>1</v>
      </c>
      <c r="D4" s="74"/>
      <c r="E4" s="74"/>
      <c r="I4" s="1"/>
    </row>
    <row r="5" spans="1:16" x14ac:dyDescent="0.2">
      <c r="C5" s="74"/>
      <c r="D5" s="74"/>
      <c r="E5" s="74"/>
      <c r="I5" s="1"/>
    </row>
    <row r="6" spans="1:16" x14ac:dyDescent="0.2">
      <c r="C6" s="74"/>
      <c r="D6" s="74"/>
      <c r="E6" s="74"/>
    </row>
    <row r="7" spans="1:16" x14ac:dyDescent="0.2">
      <c r="C7" s="74"/>
      <c r="D7" s="74"/>
      <c r="E7" s="74"/>
      <c r="I7" s="1"/>
    </row>
    <row r="8" spans="1:16" x14ac:dyDescent="0.2">
      <c r="C8" s="74"/>
      <c r="D8" s="74"/>
      <c r="E8" s="74"/>
      <c r="I8" s="1"/>
    </row>
    <row r="9" spans="1:16" x14ac:dyDescent="0.2">
      <c r="A9" s="1" t="s">
        <v>194</v>
      </c>
      <c r="B9" s="76">
        <v>79327556</v>
      </c>
      <c r="I9" s="1"/>
    </row>
    <row r="10" spans="1:16" x14ac:dyDescent="0.2">
      <c r="A10" s="1" t="s">
        <v>2</v>
      </c>
      <c r="B10" s="76">
        <v>4769326838</v>
      </c>
      <c r="K10" s="75">
        <v>0.02</v>
      </c>
      <c r="L10" s="75">
        <v>0.02</v>
      </c>
    </row>
    <row r="11" spans="1:16" x14ac:dyDescent="0.2">
      <c r="A11" s="6" t="s">
        <v>4</v>
      </c>
      <c r="B11" s="6" t="s">
        <v>5</v>
      </c>
      <c r="C11" s="59" t="s">
        <v>6</v>
      </c>
      <c r="D11" s="60"/>
      <c r="E11" s="61"/>
      <c r="F11" s="6" t="s">
        <v>7</v>
      </c>
      <c r="G11" s="77" t="s">
        <v>8</v>
      </c>
      <c r="H11" s="77" t="s">
        <v>9</v>
      </c>
      <c r="I11" s="6" t="s">
        <v>10</v>
      </c>
      <c r="J11" s="78" t="s">
        <v>12</v>
      </c>
      <c r="K11" s="79" t="s">
        <v>195</v>
      </c>
      <c r="L11" s="79" t="s">
        <v>196</v>
      </c>
      <c r="M11" s="79" t="s">
        <v>12</v>
      </c>
      <c r="N11" s="79" t="s">
        <v>11</v>
      </c>
      <c r="O11" s="79" t="s">
        <v>197</v>
      </c>
      <c r="P11" s="79" t="s">
        <v>11</v>
      </c>
    </row>
    <row r="12" spans="1:16" s="132" customFormat="1" x14ac:dyDescent="0.2">
      <c r="A12" s="125" t="s">
        <v>13</v>
      </c>
      <c r="B12" s="126" t="s">
        <v>14</v>
      </c>
      <c r="C12" s="126" t="s">
        <v>15</v>
      </c>
      <c r="D12" s="127"/>
      <c r="E12" s="127"/>
      <c r="F12" s="128" t="s">
        <v>16</v>
      </c>
      <c r="G12" s="129" t="s">
        <v>3</v>
      </c>
      <c r="H12" s="130">
        <v>2</v>
      </c>
      <c r="I12" s="129" t="s">
        <v>17</v>
      </c>
      <c r="J12" s="131">
        <f>686236-16910.5</f>
        <v>669325.5</v>
      </c>
      <c r="K12" s="131">
        <f>ROUNDUP(J12*$K$10,0)</f>
        <v>13387</v>
      </c>
      <c r="L12" s="131">
        <f>ROUNDUP(J12*$L$10,0)</f>
        <v>13387</v>
      </c>
      <c r="M12" s="131">
        <f>J12+K12+L12</f>
        <v>696099.5</v>
      </c>
      <c r="N12" s="131">
        <f>M12*H12</f>
        <v>1392199</v>
      </c>
      <c r="O12" s="131">
        <f>N12*18%</f>
        <v>250595.81999999998</v>
      </c>
      <c r="P12" s="131">
        <f>N12+O12</f>
        <v>1642794.82</v>
      </c>
    </row>
    <row r="13" spans="1:16" s="132" customFormat="1" x14ac:dyDescent="0.2">
      <c r="A13" s="125" t="s">
        <v>18</v>
      </c>
      <c r="B13" s="125" t="s">
        <v>19</v>
      </c>
      <c r="C13" s="125" t="s">
        <v>20</v>
      </c>
      <c r="D13" s="127"/>
      <c r="E13" s="127"/>
      <c r="F13" s="128" t="s">
        <v>16</v>
      </c>
      <c r="G13" s="129" t="s">
        <v>3</v>
      </c>
      <c r="H13" s="130">
        <v>2</v>
      </c>
      <c r="I13" s="129" t="s">
        <v>17</v>
      </c>
      <c r="J13" s="131">
        <v>0</v>
      </c>
      <c r="K13" s="131">
        <f t="shared" ref="K13:K75" si="0">ROUNDUP(J13*$K$10,0)</f>
        <v>0</v>
      </c>
      <c r="L13" s="131">
        <f t="shared" ref="L13:L75" si="1">ROUNDUP(J13*$L$10,0)</f>
        <v>0</v>
      </c>
      <c r="M13" s="131">
        <f t="shared" ref="M13:M75" si="2">J13+K13+L13</f>
        <v>0</v>
      </c>
      <c r="N13" s="131">
        <f t="shared" ref="N13:N75" si="3">M13*H13</f>
        <v>0</v>
      </c>
      <c r="O13" s="131">
        <f t="shared" ref="O13:O75" si="4">N13*18%</f>
        <v>0</v>
      </c>
      <c r="P13" s="131">
        <f t="shared" ref="P13:P75" si="5">N13+O13</f>
        <v>0</v>
      </c>
    </row>
    <row r="14" spans="1:16" s="132" customFormat="1" x14ac:dyDescent="0.2">
      <c r="A14" s="125" t="s">
        <v>21</v>
      </c>
      <c r="B14" s="125" t="s">
        <v>22</v>
      </c>
      <c r="C14" s="125" t="s">
        <v>23</v>
      </c>
      <c r="D14" s="127"/>
      <c r="E14" s="127"/>
      <c r="F14" s="133">
        <v>33.74</v>
      </c>
      <c r="G14" s="129" t="s">
        <v>3</v>
      </c>
      <c r="H14" s="130">
        <v>2</v>
      </c>
      <c r="I14" s="129" t="s">
        <v>17</v>
      </c>
      <c r="J14" s="131">
        <v>0</v>
      </c>
      <c r="K14" s="131">
        <f t="shared" si="0"/>
        <v>0</v>
      </c>
      <c r="L14" s="131">
        <f t="shared" si="1"/>
        <v>0</v>
      </c>
      <c r="M14" s="131">
        <f t="shared" si="2"/>
        <v>0</v>
      </c>
      <c r="N14" s="131">
        <f t="shared" si="3"/>
        <v>0</v>
      </c>
      <c r="O14" s="131">
        <f t="shared" si="4"/>
        <v>0</v>
      </c>
      <c r="P14" s="131">
        <f t="shared" si="5"/>
        <v>0</v>
      </c>
    </row>
    <row r="15" spans="1:16" s="132" customFormat="1" x14ac:dyDescent="0.2">
      <c r="A15" s="125" t="s">
        <v>24</v>
      </c>
      <c r="B15" s="125" t="s">
        <v>25</v>
      </c>
      <c r="C15" s="125" t="s">
        <v>26</v>
      </c>
      <c r="D15" s="127"/>
      <c r="E15" s="127"/>
      <c r="F15" s="128" t="s">
        <v>16</v>
      </c>
      <c r="G15" s="129" t="s">
        <v>3</v>
      </c>
      <c r="H15" s="130">
        <v>4</v>
      </c>
      <c r="I15" s="129" t="s">
        <v>17</v>
      </c>
      <c r="J15" s="131">
        <v>0</v>
      </c>
      <c r="K15" s="131">
        <f t="shared" si="0"/>
        <v>0</v>
      </c>
      <c r="L15" s="131">
        <f t="shared" si="1"/>
        <v>0</v>
      </c>
      <c r="M15" s="131">
        <f t="shared" si="2"/>
        <v>0</v>
      </c>
      <c r="N15" s="131">
        <f t="shared" si="3"/>
        <v>0</v>
      </c>
      <c r="O15" s="131">
        <f t="shared" si="4"/>
        <v>0</v>
      </c>
      <c r="P15" s="131">
        <f t="shared" si="5"/>
        <v>0</v>
      </c>
    </row>
    <row r="16" spans="1:16" s="132" customFormat="1" x14ac:dyDescent="0.2">
      <c r="A16" s="125" t="s">
        <v>27</v>
      </c>
      <c r="B16" s="125" t="s">
        <v>28</v>
      </c>
      <c r="C16" s="125" t="s">
        <v>29</v>
      </c>
      <c r="D16" s="127"/>
      <c r="E16" s="127"/>
      <c r="F16" s="128" t="s">
        <v>16</v>
      </c>
      <c r="G16" s="129" t="s">
        <v>3</v>
      </c>
      <c r="H16" s="130">
        <v>2</v>
      </c>
      <c r="I16" s="129" t="s">
        <v>17</v>
      </c>
      <c r="J16" s="131">
        <v>0</v>
      </c>
      <c r="K16" s="131">
        <f t="shared" si="0"/>
        <v>0</v>
      </c>
      <c r="L16" s="131">
        <f t="shared" si="1"/>
        <v>0</v>
      </c>
      <c r="M16" s="131">
        <f t="shared" si="2"/>
        <v>0</v>
      </c>
      <c r="N16" s="131">
        <f t="shared" si="3"/>
        <v>0</v>
      </c>
      <c r="O16" s="131">
        <f t="shared" si="4"/>
        <v>0</v>
      </c>
      <c r="P16" s="131">
        <f t="shared" si="5"/>
        <v>0</v>
      </c>
    </row>
    <row r="17" spans="1:16" s="132" customFormat="1" x14ac:dyDescent="0.2">
      <c r="A17" s="125" t="s">
        <v>30</v>
      </c>
      <c r="B17" s="125" t="s">
        <v>31</v>
      </c>
      <c r="C17" s="125" t="s">
        <v>29</v>
      </c>
      <c r="D17" s="127"/>
      <c r="E17" s="127"/>
      <c r="F17" s="128" t="s">
        <v>16</v>
      </c>
      <c r="G17" s="129" t="s">
        <v>3</v>
      </c>
      <c r="H17" s="130">
        <v>2</v>
      </c>
      <c r="I17" s="129" t="s">
        <v>17</v>
      </c>
      <c r="J17" s="131">
        <v>58638</v>
      </c>
      <c r="K17" s="131">
        <f t="shared" si="0"/>
        <v>1173</v>
      </c>
      <c r="L17" s="131">
        <f t="shared" si="1"/>
        <v>1173</v>
      </c>
      <c r="M17" s="131">
        <f t="shared" si="2"/>
        <v>60984</v>
      </c>
      <c r="N17" s="131">
        <f t="shared" si="3"/>
        <v>121968</v>
      </c>
      <c r="O17" s="131">
        <f t="shared" si="4"/>
        <v>21954.239999999998</v>
      </c>
      <c r="P17" s="131">
        <f t="shared" si="5"/>
        <v>143922.23999999999</v>
      </c>
    </row>
    <row r="18" spans="1:16" s="132" customFormat="1" x14ac:dyDescent="0.2">
      <c r="A18" s="125" t="s">
        <v>32</v>
      </c>
      <c r="B18" s="125" t="s">
        <v>33</v>
      </c>
      <c r="C18" s="125" t="s">
        <v>34</v>
      </c>
      <c r="D18" s="127"/>
      <c r="E18" s="127"/>
      <c r="F18" s="128" t="s">
        <v>16</v>
      </c>
      <c r="G18" s="129" t="s">
        <v>3</v>
      </c>
      <c r="H18" s="130">
        <v>2</v>
      </c>
      <c r="I18" s="129" t="s">
        <v>17</v>
      </c>
      <c r="J18" s="131">
        <v>0</v>
      </c>
      <c r="K18" s="131">
        <f t="shared" si="0"/>
        <v>0</v>
      </c>
      <c r="L18" s="131">
        <f t="shared" si="1"/>
        <v>0</v>
      </c>
      <c r="M18" s="131">
        <f t="shared" si="2"/>
        <v>0</v>
      </c>
      <c r="N18" s="131">
        <f t="shared" si="3"/>
        <v>0</v>
      </c>
      <c r="O18" s="131">
        <f t="shared" si="4"/>
        <v>0</v>
      </c>
      <c r="P18" s="131">
        <f t="shared" si="5"/>
        <v>0</v>
      </c>
    </row>
    <row r="19" spans="1:16" s="132" customFormat="1" x14ac:dyDescent="0.2">
      <c r="A19" s="125" t="s">
        <v>35</v>
      </c>
      <c r="B19" s="125" t="s">
        <v>36</v>
      </c>
      <c r="C19" s="125" t="s">
        <v>37</v>
      </c>
      <c r="D19" s="127"/>
      <c r="E19" s="127"/>
      <c r="F19" s="128" t="s">
        <v>16</v>
      </c>
      <c r="G19" s="129" t="s">
        <v>3</v>
      </c>
      <c r="H19" s="130">
        <v>4</v>
      </c>
      <c r="I19" s="129" t="s">
        <v>17</v>
      </c>
      <c r="J19" s="131">
        <v>0</v>
      </c>
      <c r="K19" s="131">
        <f t="shared" si="0"/>
        <v>0</v>
      </c>
      <c r="L19" s="131">
        <f t="shared" si="1"/>
        <v>0</v>
      </c>
      <c r="M19" s="131">
        <f t="shared" si="2"/>
        <v>0</v>
      </c>
      <c r="N19" s="131">
        <f t="shared" si="3"/>
        <v>0</v>
      </c>
      <c r="O19" s="131">
        <f t="shared" si="4"/>
        <v>0</v>
      </c>
      <c r="P19" s="131">
        <f t="shared" si="5"/>
        <v>0</v>
      </c>
    </row>
    <row r="20" spans="1:16" s="132" customFormat="1" x14ac:dyDescent="0.2">
      <c r="A20" s="125" t="s">
        <v>38</v>
      </c>
      <c r="B20" s="125" t="s">
        <v>39</v>
      </c>
      <c r="C20" s="125" t="s">
        <v>40</v>
      </c>
      <c r="D20" s="127"/>
      <c r="E20" s="127"/>
      <c r="F20" s="128" t="s">
        <v>16</v>
      </c>
      <c r="G20" s="129" t="s">
        <v>3</v>
      </c>
      <c r="H20" s="130">
        <v>2</v>
      </c>
      <c r="I20" s="129" t="s">
        <v>17</v>
      </c>
      <c r="J20" s="131">
        <v>0</v>
      </c>
      <c r="K20" s="131">
        <f t="shared" si="0"/>
        <v>0</v>
      </c>
      <c r="L20" s="131">
        <f t="shared" si="1"/>
        <v>0</v>
      </c>
      <c r="M20" s="131">
        <f t="shared" si="2"/>
        <v>0</v>
      </c>
      <c r="N20" s="131">
        <f t="shared" si="3"/>
        <v>0</v>
      </c>
      <c r="O20" s="131">
        <f t="shared" si="4"/>
        <v>0</v>
      </c>
      <c r="P20" s="131">
        <f t="shared" si="5"/>
        <v>0</v>
      </c>
    </row>
    <row r="21" spans="1:16" s="132" customFormat="1" x14ac:dyDescent="0.2">
      <c r="A21" s="125" t="s">
        <v>41</v>
      </c>
      <c r="B21" s="125" t="s">
        <v>42</v>
      </c>
      <c r="C21" s="125" t="s">
        <v>43</v>
      </c>
      <c r="D21" s="127"/>
      <c r="E21" s="127"/>
      <c r="F21" s="128" t="s">
        <v>16</v>
      </c>
      <c r="G21" s="129" t="s">
        <v>3</v>
      </c>
      <c r="H21" s="130">
        <v>2</v>
      </c>
      <c r="I21" s="129" t="s">
        <v>17</v>
      </c>
      <c r="J21" s="131">
        <v>0</v>
      </c>
      <c r="K21" s="131">
        <f t="shared" si="0"/>
        <v>0</v>
      </c>
      <c r="L21" s="131">
        <f t="shared" si="1"/>
        <v>0</v>
      </c>
      <c r="M21" s="131">
        <f t="shared" si="2"/>
        <v>0</v>
      </c>
      <c r="N21" s="131">
        <f t="shared" si="3"/>
        <v>0</v>
      </c>
      <c r="O21" s="131">
        <f t="shared" si="4"/>
        <v>0</v>
      </c>
      <c r="P21" s="131">
        <f t="shared" si="5"/>
        <v>0</v>
      </c>
    </row>
    <row r="22" spans="1:16" s="132" customFormat="1" x14ac:dyDescent="0.2">
      <c r="A22" s="125" t="s">
        <v>44</v>
      </c>
      <c r="B22" s="125" t="s">
        <v>45</v>
      </c>
      <c r="C22" s="125" t="s">
        <v>46</v>
      </c>
      <c r="D22" s="127"/>
      <c r="E22" s="127"/>
      <c r="F22" s="128" t="s">
        <v>16</v>
      </c>
      <c r="G22" s="129" t="s">
        <v>3</v>
      </c>
      <c r="H22" s="130">
        <v>2</v>
      </c>
      <c r="I22" s="129" t="s">
        <v>17</v>
      </c>
      <c r="J22" s="131">
        <v>0</v>
      </c>
      <c r="K22" s="131">
        <f t="shared" si="0"/>
        <v>0</v>
      </c>
      <c r="L22" s="131">
        <f t="shared" si="1"/>
        <v>0</v>
      </c>
      <c r="M22" s="131">
        <f t="shared" si="2"/>
        <v>0</v>
      </c>
      <c r="N22" s="131">
        <f t="shared" si="3"/>
        <v>0</v>
      </c>
      <c r="O22" s="131">
        <f t="shared" si="4"/>
        <v>0</v>
      </c>
      <c r="P22" s="131">
        <f t="shared" si="5"/>
        <v>0</v>
      </c>
    </row>
    <row r="23" spans="1:16" s="132" customFormat="1" x14ac:dyDescent="0.2">
      <c r="A23" s="125" t="s">
        <v>47</v>
      </c>
      <c r="B23" s="125" t="s">
        <v>48</v>
      </c>
      <c r="C23" s="125" t="s">
        <v>49</v>
      </c>
      <c r="D23" s="127"/>
      <c r="E23" s="127"/>
      <c r="F23" s="128" t="s">
        <v>16</v>
      </c>
      <c r="G23" s="129" t="s">
        <v>3</v>
      </c>
      <c r="H23" s="130">
        <v>2</v>
      </c>
      <c r="I23" s="129" t="s">
        <v>17</v>
      </c>
      <c r="J23" s="131">
        <v>0</v>
      </c>
      <c r="K23" s="131">
        <f t="shared" si="0"/>
        <v>0</v>
      </c>
      <c r="L23" s="131">
        <f t="shared" si="1"/>
        <v>0</v>
      </c>
      <c r="M23" s="131">
        <f t="shared" si="2"/>
        <v>0</v>
      </c>
      <c r="N23" s="131">
        <f t="shared" si="3"/>
        <v>0</v>
      </c>
      <c r="O23" s="131">
        <f t="shared" si="4"/>
        <v>0</v>
      </c>
      <c r="P23" s="131">
        <f t="shared" si="5"/>
        <v>0</v>
      </c>
    </row>
    <row r="24" spans="1:16" s="132" customFormat="1" x14ac:dyDescent="0.2">
      <c r="A24" s="125" t="s">
        <v>50</v>
      </c>
      <c r="B24" s="125" t="s">
        <v>51</v>
      </c>
      <c r="C24" s="125" t="s">
        <v>52</v>
      </c>
      <c r="D24" s="127"/>
      <c r="E24" s="127"/>
      <c r="F24" s="128" t="s">
        <v>16</v>
      </c>
      <c r="G24" s="129" t="s">
        <v>3</v>
      </c>
      <c r="H24" s="130">
        <v>2</v>
      </c>
      <c r="I24" s="129" t="s">
        <v>17</v>
      </c>
      <c r="J24" s="131">
        <v>0</v>
      </c>
      <c r="K24" s="131">
        <f t="shared" si="0"/>
        <v>0</v>
      </c>
      <c r="L24" s="131">
        <f t="shared" si="1"/>
        <v>0</v>
      </c>
      <c r="M24" s="131">
        <f t="shared" si="2"/>
        <v>0</v>
      </c>
      <c r="N24" s="131">
        <f t="shared" si="3"/>
        <v>0</v>
      </c>
      <c r="O24" s="131">
        <f t="shared" si="4"/>
        <v>0</v>
      </c>
      <c r="P24" s="131">
        <f t="shared" si="5"/>
        <v>0</v>
      </c>
    </row>
    <row r="25" spans="1:16" s="141" customFormat="1" x14ac:dyDescent="0.2">
      <c r="A25" s="134" t="s">
        <v>53</v>
      </c>
      <c r="B25" s="135" t="s">
        <v>54</v>
      </c>
      <c r="C25" s="135" t="s">
        <v>55</v>
      </c>
      <c r="D25" s="136"/>
      <c r="E25" s="136"/>
      <c r="F25" s="137" t="s">
        <v>16</v>
      </c>
      <c r="G25" s="138" t="s">
        <v>3</v>
      </c>
      <c r="H25" s="139">
        <v>14</v>
      </c>
      <c r="I25" s="138" t="s">
        <v>17</v>
      </c>
      <c r="J25" s="140">
        <f>307569-16920</f>
        <v>290649</v>
      </c>
      <c r="K25" s="140">
        <f t="shared" si="0"/>
        <v>5813</v>
      </c>
      <c r="L25" s="140">
        <f t="shared" si="1"/>
        <v>5813</v>
      </c>
      <c r="M25" s="140">
        <f t="shared" si="2"/>
        <v>302275</v>
      </c>
      <c r="N25" s="140">
        <f t="shared" si="3"/>
        <v>4231850</v>
      </c>
      <c r="O25" s="140">
        <f t="shared" si="4"/>
        <v>761733</v>
      </c>
      <c r="P25" s="140">
        <f t="shared" si="5"/>
        <v>4993583</v>
      </c>
    </row>
    <row r="26" spans="1:16" s="141" customFormat="1" x14ac:dyDescent="0.2">
      <c r="A26" s="134" t="s">
        <v>56</v>
      </c>
      <c r="B26" s="134" t="s">
        <v>57</v>
      </c>
      <c r="C26" s="134" t="s">
        <v>58</v>
      </c>
      <c r="D26" s="136"/>
      <c r="E26" s="136"/>
      <c r="F26" s="137" t="s">
        <v>16</v>
      </c>
      <c r="G26" s="138" t="s">
        <v>3</v>
      </c>
      <c r="H26" s="139">
        <v>14</v>
      </c>
      <c r="I26" s="138" t="s">
        <v>17</v>
      </c>
      <c r="J26" s="140">
        <v>0</v>
      </c>
      <c r="K26" s="140">
        <f t="shared" si="0"/>
        <v>0</v>
      </c>
      <c r="L26" s="140">
        <f t="shared" si="1"/>
        <v>0</v>
      </c>
      <c r="M26" s="140">
        <f t="shared" si="2"/>
        <v>0</v>
      </c>
      <c r="N26" s="140">
        <f t="shared" si="3"/>
        <v>0</v>
      </c>
      <c r="O26" s="140">
        <f t="shared" si="4"/>
        <v>0</v>
      </c>
      <c r="P26" s="140">
        <f t="shared" si="5"/>
        <v>0</v>
      </c>
    </row>
    <row r="27" spans="1:16" s="141" customFormat="1" x14ac:dyDescent="0.2">
      <c r="A27" s="134" t="s">
        <v>59</v>
      </c>
      <c r="B27" s="134" t="s">
        <v>60</v>
      </c>
      <c r="C27" s="134" t="s">
        <v>61</v>
      </c>
      <c r="D27" s="136"/>
      <c r="E27" s="136"/>
      <c r="F27" s="137" t="s">
        <v>16</v>
      </c>
      <c r="G27" s="138" t="s">
        <v>3</v>
      </c>
      <c r="H27" s="139">
        <v>14</v>
      </c>
      <c r="I27" s="138" t="s">
        <v>17</v>
      </c>
      <c r="J27" s="140">
        <v>0</v>
      </c>
      <c r="K27" s="140">
        <f t="shared" si="0"/>
        <v>0</v>
      </c>
      <c r="L27" s="140">
        <f t="shared" si="1"/>
        <v>0</v>
      </c>
      <c r="M27" s="140">
        <f t="shared" si="2"/>
        <v>0</v>
      </c>
      <c r="N27" s="140">
        <f t="shared" si="3"/>
        <v>0</v>
      </c>
      <c r="O27" s="140">
        <f t="shared" si="4"/>
        <v>0</v>
      </c>
      <c r="P27" s="140">
        <f t="shared" si="5"/>
        <v>0</v>
      </c>
    </row>
    <row r="28" spans="1:16" s="141" customFormat="1" x14ac:dyDescent="0.2">
      <c r="A28" s="134" t="s">
        <v>62</v>
      </c>
      <c r="B28" s="134" t="s">
        <v>63</v>
      </c>
      <c r="C28" s="134" t="s">
        <v>64</v>
      </c>
      <c r="D28" s="136"/>
      <c r="E28" s="136"/>
      <c r="F28" s="142">
        <v>33.74</v>
      </c>
      <c r="G28" s="138" t="s">
        <v>3</v>
      </c>
      <c r="H28" s="139">
        <v>14</v>
      </c>
      <c r="I28" s="138" t="s">
        <v>17</v>
      </c>
      <c r="J28" s="140">
        <v>0</v>
      </c>
      <c r="K28" s="140">
        <f t="shared" si="0"/>
        <v>0</v>
      </c>
      <c r="L28" s="140">
        <f t="shared" si="1"/>
        <v>0</v>
      </c>
      <c r="M28" s="140">
        <f t="shared" si="2"/>
        <v>0</v>
      </c>
      <c r="N28" s="140">
        <f t="shared" si="3"/>
        <v>0</v>
      </c>
      <c r="O28" s="140">
        <f t="shared" si="4"/>
        <v>0</v>
      </c>
      <c r="P28" s="140">
        <f t="shared" si="5"/>
        <v>0</v>
      </c>
    </row>
    <row r="29" spans="1:16" s="141" customFormat="1" x14ac:dyDescent="0.2">
      <c r="A29" s="134" t="s">
        <v>65</v>
      </c>
      <c r="B29" s="134" t="s">
        <v>66</v>
      </c>
      <c r="C29" s="134" t="s">
        <v>67</v>
      </c>
      <c r="D29" s="136"/>
      <c r="E29" s="136"/>
      <c r="F29" s="137" t="s">
        <v>16</v>
      </c>
      <c r="G29" s="138" t="s">
        <v>3</v>
      </c>
      <c r="H29" s="139">
        <v>14</v>
      </c>
      <c r="I29" s="138" t="s">
        <v>17</v>
      </c>
      <c r="J29" s="140">
        <v>0</v>
      </c>
      <c r="K29" s="140">
        <f t="shared" si="0"/>
        <v>0</v>
      </c>
      <c r="L29" s="140">
        <f t="shared" si="1"/>
        <v>0</v>
      </c>
      <c r="M29" s="140">
        <f t="shared" si="2"/>
        <v>0</v>
      </c>
      <c r="N29" s="140">
        <f t="shared" si="3"/>
        <v>0</v>
      </c>
      <c r="O29" s="140">
        <f t="shared" si="4"/>
        <v>0</v>
      </c>
      <c r="P29" s="140">
        <f t="shared" si="5"/>
        <v>0</v>
      </c>
    </row>
    <row r="30" spans="1:16" s="141" customFormat="1" x14ac:dyDescent="0.2">
      <c r="A30" s="134" t="s">
        <v>68</v>
      </c>
      <c r="B30" s="134" t="s">
        <v>69</v>
      </c>
      <c r="C30" s="134" t="s">
        <v>70</v>
      </c>
      <c r="D30" s="136"/>
      <c r="E30" s="136"/>
      <c r="F30" s="142">
        <v>33.74</v>
      </c>
      <c r="G30" s="138" t="s">
        <v>3</v>
      </c>
      <c r="H30" s="139">
        <v>14</v>
      </c>
      <c r="I30" s="138" t="s">
        <v>17</v>
      </c>
      <c r="J30" s="140">
        <v>0</v>
      </c>
      <c r="K30" s="140">
        <f t="shared" si="0"/>
        <v>0</v>
      </c>
      <c r="L30" s="140">
        <f t="shared" si="1"/>
        <v>0</v>
      </c>
      <c r="M30" s="140">
        <f t="shared" si="2"/>
        <v>0</v>
      </c>
      <c r="N30" s="140">
        <f t="shared" si="3"/>
        <v>0</v>
      </c>
      <c r="O30" s="140">
        <f t="shared" si="4"/>
        <v>0</v>
      </c>
      <c r="P30" s="140">
        <f t="shared" si="5"/>
        <v>0</v>
      </c>
    </row>
    <row r="31" spans="1:16" s="141" customFormat="1" x14ac:dyDescent="0.2">
      <c r="A31" s="134" t="s">
        <v>71</v>
      </c>
      <c r="B31" s="134" t="s">
        <v>72</v>
      </c>
      <c r="C31" s="134" t="s">
        <v>73</v>
      </c>
      <c r="D31" s="136"/>
      <c r="E31" s="136"/>
      <c r="F31" s="137" t="s">
        <v>16</v>
      </c>
      <c r="G31" s="138" t="s">
        <v>3</v>
      </c>
      <c r="H31" s="139">
        <v>14</v>
      </c>
      <c r="I31" s="138" t="s">
        <v>17</v>
      </c>
      <c r="J31" s="140">
        <v>0</v>
      </c>
      <c r="K31" s="140">
        <f t="shared" si="0"/>
        <v>0</v>
      </c>
      <c r="L31" s="140">
        <f t="shared" si="1"/>
        <v>0</v>
      </c>
      <c r="M31" s="140">
        <f t="shared" si="2"/>
        <v>0</v>
      </c>
      <c r="N31" s="140">
        <f t="shared" si="3"/>
        <v>0</v>
      </c>
      <c r="O31" s="140">
        <f t="shared" si="4"/>
        <v>0</v>
      </c>
      <c r="P31" s="140">
        <f t="shared" si="5"/>
        <v>0</v>
      </c>
    </row>
    <row r="32" spans="1:16" s="141" customFormat="1" x14ac:dyDescent="0.2">
      <c r="A32" s="134" t="s">
        <v>74</v>
      </c>
      <c r="B32" s="134" t="s">
        <v>75</v>
      </c>
      <c r="C32" s="134" t="s">
        <v>76</v>
      </c>
      <c r="D32" s="136"/>
      <c r="E32" s="136"/>
      <c r="F32" s="142">
        <v>33.74</v>
      </c>
      <c r="G32" s="138" t="s">
        <v>3</v>
      </c>
      <c r="H32" s="139">
        <v>14</v>
      </c>
      <c r="I32" s="138" t="s">
        <v>17</v>
      </c>
      <c r="J32" s="140">
        <v>0</v>
      </c>
      <c r="K32" s="140">
        <f t="shared" si="0"/>
        <v>0</v>
      </c>
      <c r="L32" s="140">
        <f t="shared" si="1"/>
        <v>0</v>
      </c>
      <c r="M32" s="140">
        <f t="shared" si="2"/>
        <v>0</v>
      </c>
      <c r="N32" s="140">
        <f t="shared" si="3"/>
        <v>0</v>
      </c>
      <c r="O32" s="140">
        <f t="shared" si="4"/>
        <v>0</v>
      </c>
      <c r="P32" s="140">
        <f t="shared" si="5"/>
        <v>0</v>
      </c>
    </row>
    <row r="33" spans="1:16" s="141" customFormat="1" x14ac:dyDescent="0.2">
      <c r="A33" s="134" t="s">
        <v>77</v>
      </c>
      <c r="B33" s="134" t="s">
        <v>78</v>
      </c>
      <c r="C33" s="134" t="s">
        <v>79</v>
      </c>
      <c r="D33" s="136"/>
      <c r="E33" s="136"/>
      <c r="F33" s="137" t="s">
        <v>16</v>
      </c>
      <c r="G33" s="138" t="s">
        <v>3</v>
      </c>
      <c r="H33" s="139">
        <v>14</v>
      </c>
      <c r="I33" s="138" t="s">
        <v>17</v>
      </c>
      <c r="J33" s="140">
        <v>0</v>
      </c>
      <c r="K33" s="140">
        <f t="shared" si="0"/>
        <v>0</v>
      </c>
      <c r="L33" s="140">
        <f t="shared" si="1"/>
        <v>0</v>
      </c>
      <c r="M33" s="140">
        <f t="shared" si="2"/>
        <v>0</v>
      </c>
      <c r="N33" s="140">
        <f t="shared" si="3"/>
        <v>0</v>
      </c>
      <c r="O33" s="140">
        <f t="shared" si="4"/>
        <v>0</v>
      </c>
      <c r="P33" s="140">
        <f t="shared" si="5"/>
        <v>0</v>
      </c>
    </row>
    <row r="34" spans="1:16" s="141" customFormat="1" x14ac:dyDescent="0.2">
      <c r="A34" s="134" t="s">
        <v>80</v>
      </c>
      <c r="B34" s="134" t="s">
        <v>81</v>
      </c>
      <c r="C34" s="134" t="s">
        <v>82</v>
      </c>
      <c r="D34" s="136"/>
      <c r="E34" s="136"/>
      <c r="F34" s="137" t="s">
        <v>16</v>
      </c>
      <c r="G34" s="138" t="s">
        <v>3</v>
      </c>
      <c r="H34" s="139">
        <v>14</v>
      </c>
      <c r="I34" s="138" t="s">
        <v>17</v>
      </c>
      <c r="J34" s="140">
        <v>0</v>
      </c>
      <c r="K34" s="140">
        <f t="shared" si="0"/>
        <v>0</v>
      </c>
      <c r="L34" s="140">
        <f t="shared" si="1"/>
        <v>0</v>
      </c>
      <c r="M34" s="140">
        <f t="shared" si="2"/>
        <v>0</v>
      </c>
      <c r="N34" s="140">
        <f t="shared" si="3"/>
        <v>0</v>
      </c>
      <c r="O34" s="140">
        <f t="shared" si="4"/>
        <v>0</v>
      </c>
      <c r="P34" s="140">
        <f t="shared" si="5"/>
        <v>0</v>
      </c>
    </row>
    <row r="35" spans="1:16" s="141" customFormat="1" x14ac:dyDescent="0.2">
      <c r="A35" s="134" t="s">
        <v>83</v>
      </c>
      <c r="B35" s="134" t="s">
        <v>84</v>
      </c>
      <c r="C35" s="134" t="s">
        <v>85</v>
      </c>
      <c r="D35" s="136"/>
      <c r="E35" s="136"/>
      <c r="F35" s="137" t="s">
        <v>16</v>
      </c>
      <c r="G35" s="138" t="s">
        <v>3</v>
      </c>
      <c r="H35" s="139">
        <v>14</v>
      </c>
      <c r="I35" s="138" t="s">
        <v>17</v>
      </c>
      <c r="J35" s="140">
        <v>32556</v>
      </c>
      <c r="K35" s="140">
        <f t="shared" si="0"/>
        <v>652</v>
      </c>
      <c r="L35" s="140">
        <f t="shared" si="1"/>
        <v>652</v>
      </c>
      <c r="M35" s="140">
        <f t="shared" si="2"/>
        <v>33860</v>
      </c>
      <c r="N35" s="140">
        <f t="shared" si="3"/>
        <v>474040</v>
      </c>
      <c r="O35" s="140">
        <f t="shared" si="4"/>
        <v>85327.2</v>
      </c>
      <c r="P35" s="140">
        <f t="shared" si="5"/>
        <v>559367.19999999995</v>
      </c>
    </row>
    <row r="36" spans="1:16" s="141" customFormat="1" x14ac:dyDescent="0.2">
      <c r="A36" s="134" t="s">
        <v>86</v>
      </c>
      <c r="B36" s="134" t="s">
        <v>87</v>
      </c>
      <c r="C36" s="143" t="s">
        <v>46</v>
      </c>
      <c r="D36" s="144"/>
      <c r="E36" s="145"/>
      <c r="F36" s="137" t="s">
        <v>16</v>
      </c>
      <c r="G36" s="138" t="s">
        <v>3</v>
      </c>
      <c r="H36" s="139">
        <v>14</v>
      </c>
      <c r="I36" s="138" t="s">
        <v>17</v>
      </c>
      <c r="J36" s="140">
        <v>0</v>
      </c>
      <c r="K36" s="140">
        <f t="shared" si="0"/>
        <v>0</v>
      </c>
      <c r="L36" s="140">
        <f t="shared" si="1"/>
        <v>0</v>
      </c>
      <c r="M36" s="140">
        <f t="shared" si="2"/>
        <v>0</v>
      </c>
      <c r="N36" s="140">
        <f t="shared" si="3"/>
        <v>0</v>
      </c>
      <c r="O36" s="140">
        <f t="shared" si="4"/>
        <v>0</v>
      </c>
      <c r="P36" s="140">
        <f t="shared" si="5"/>
        <v>0</v>
      </c>
    </row>
    <row r="37" spans="1:16" s="141" customFormat="1" x14ac:dyDescent="0.2">
      <c r="A37" s="134" t="s">
        <v>88</v>
      </c>
      <c r="B37" s="134" t="s">
        <v>89</v>
      </c>
      <c r="C37" s="134" t="s">
        <v>90</v>
      </c>
      <c r="D37" s="136"/>
      <c r="E37" s="136"/>
      <c r="F37" s="137" t="s">
        <v>16</v>
      </c>
      <c r="G37" s="138" t="s">
        <v>3</v>
      </c>
      <c r="H37" s="139">
        <v>14</v>
      </c>
      <c r="I37" s="138" t="s">
        <v>17</v>
      </c>
      <c r="J37" s="140">
        <v>0</v>
      </c>
      <c r="K37" s="140">
        <f t="shared" si="0"/>
        <v>0</v>
      </c>
      <c r="L37" s="140">
        <f t="shared" si="1"/>
        <v>0</v>
      </c>
      <c r="M37" s="140">
        <f t="shared" si="2"/>
        <v>0</v>
      </c>
      <c r="N37" s="140">
        <f t="shared" si="3"/>
        <v>0</v>
      </c>
      <c r="O37" s="140">
        <f t="shared" si="4"/>
        <v>0</v>
      </c>
      <c r="P37" s="140">
        <f t="shared" si="5"/>
        <v>0</v>
      </c>
    </row>
    <row r="38" spans="1:16" s="141" customFormat="1" x14ac:dyDescent="0.2">
      <c r="A38" s="134" t="s">
        <v>91</v>
      </c>
      <c r="B38" s="134" t="s">
        <v>92</v>
      </c>
      <c r="C38" s="134" t="s">
        <v>93</v>
      </c>
      <c r="D38" s="136"/>
      <c r="E38" s="136"/>
      <c r="F38" s="137" t="s">
        <v>16</v>
      </c>
      <c r="G38" s="138" t="s">
        <v>3</v>
      </c>
      <c r="H38" s="139">
        <v>14</v>
      </c>
      <c r="I38" s="138" t="s">
        <v>17</v>
      </c>
      <c r="J38" s="140">
        <v>0</v>
      </c>
      <c r="K38" s="140">
        <f t="shared" si="0"/>
        <v>0</v>
      </c>
      <c r="L38" s="140">
        <f t="shared" si="1"/>
        <v>0</v>
      </c>
      <c r="M38" s="140">
        <f t="shared" si="2"/>
        <v>0</v>
      </c>
      <c r="N38" s="140">
        <f t="shared" si="3"/>
        <v>0</v>
      </c>
      <c r="O38" s="140">
        <f t="shared" si="4"/>
        <v>0</v>
      </c>
      <c r="P38" s="140">
        <f t="shared" si="5"/>
        <v>0</v>
      </c>
    </row>
    <row r="39" spans="1:16" s="141" customFormat="1" x14ac:dyDescent="0.2">
      <c r="A39" s="134" t="s">
        <v>94</v>
      </c>
      <c r="B39" s="134" t="s">
        <v>95</v>
      </c>
      <c r="C39" s="134" t="s">
        <v>96</v>
      </c>
      <c r="D39" s="136"/>
      <c r="E39" s="136"/>
      <c r="F39" s="137" t="s">
        <v>16</v>
      </c>
      <c r="G39" s="138" t="s">
        <v>3</v>
      </c>
      <c r="H39" s="139">
        <v>14</v>
      </c>
      <c r="I39" s="138" t="s">
        <v>17</v>
      </c>
      <c r="J39" s="140">
        <v>0</v>
      </c>
      <c r="K39" s="140">
        <f t="shared" si="0"/>
        <v>0</v>
      </c>
      <c r="L39" s="140">
        <f t="shared" si="1"/>
        <v>0</v>
      </c>
      <c r="M39" s="140">
        <f t="shared" si="2"/>
        <v>0</v>
      </c>
      <c r="N39" s="140">
        <f t="shared" si="3"/>
        <v>0</v>
      </c>
      <c r="O39" s="140">
        <f t="shared" si="4"/>
        <v>0</v>
      </c>
      <c r="P39" s="140">
        <f t="shared" si="5"/>
        <v>0</v>
      </c>
    </row>
    <row r="40" spans="1:16" s="141" customFormat="1" x14ac:dyDescent="0.2">
      <c r="A40" s="134" t="s">
        <v>97</v>
      </c>
      <c r="B40" s="134" t="s">
        <v>98</v>
      </c>
      <c r="C40" s="134" t="s">
        <v>99</v>
      </c>
      <c r="D40" s="136"/>
      <c r="E40" s="136"/>
      <c r="F40" s="137" t="s">
        <v>16</v>
      </c>
      <c r="G40" s="138" t="s">
        <v>3</v>
      </c>
      <c r="H40" s="139">
        <v>14</v>
      </c>
      <c r="I40" s="138" t="s">
        <v>17</v>
      </c>
      <c r="J40" s="140">
        <v>0</v>
      </c>
      <c r="K40" s="140">
        <f t="shared" si="0"/>
        <v>0</v>
      </c>
      <c r="L40" s="140">
        <f t="shared" si="1"/>
        <v>0</v>
      </c>
      <c r="M40" s="140">
        <f t="shared" si="2"/>
        <v>0</v>
      </c>
      <c r="N40" s="140">
        <f t="shared" si="3"/>
        <v>0</v>
      </c>
      <c r="O40" s="140">
        <f t="shared" si="4"/>
        <v>0</v>
      </c>
      <c r="P40" s="140">
        <f t="shared" si="5"/>
        <v>0</v>
      </c>
    </row>
    <row r="41" spans="1:16" s="141" customFormat="1" x14ac:dyDescent="0.2">
      <c r="A41" s="134" t="s">
        <v>100</v>
      </c>
      <c r="B41" s="134" t="s">
        <v>101</v>
      </c>
      <c r="C41" s="134" t="s">
        <v>102</v>
      </c>
      <c r="D41" s="136"/>
      <c r="E41" s="136"/>
      <c r="F41" s="137" t="s">
        <v>16</v>
      </c>
      <c r="G41" s="138" t="s">
        <v>3</v>
      </c>
      <c r="H41" s="139">
        <v>14</v>
      </c>
      <c r="I41" s="138" t="s">
        <v>17</v>
      </c>
      <c r="J41" s="140">
        <v>0</v>
      </c>
      <c r="K41" s="140">
        <f t="shared" si="0"/>
        <v>0</v>
      </c>
      <c r="L41" s="140">
        <f t="shared" si="1"/>
        <v>0</v>
      </c>
      <c r="M41" s="140">
        <f t="shared" si="2"/>
        <v>0</v>
      </c>
      <c r="N41" s="140">
        <f t="shared" si="3"/>
        <v>0</v>
      </c>
      <c r="O41" s="140">
        <f t="shared" si="4"/>
        <v>0</v>
      </c>
      <c r="P41" s="140">
        <f t="shared" si="5"/>
        <v>0</v>
      </c>
    </row>
    <row r="42" spans="1:16" s="141" customFormat="1" x14ac:dyDescent="0.2">
      <c r="A42" s="134" t="s">
        <v>103</v>
      </c>
      <c r="B42" s="134" t="s">
        <v>104</v>
      </c>
      <c r="C42" s="134" t="s">
        <v>105</v>
      </c>
      <c r="D42" s="136"/>
      <c r="E42" s="136"/>
      <c r="F42" s="137" t="s">
        <v>16</v>
      </c>
      <c r="G42" s="138" t="s">
        <v>3</v>
      </c>
      <c r="H42" s="139">
        <v>14</v>
      </c>
      <c r="I42" s="138" t="s">
        <v>17</v>
      </c>
      <c r="J42" s="140">
        <v>0</v>
      </c>
      <c r="K42" s="140">
        <f t="shared" si="0"/>
        <v>0</v>
      </c>
      <c r="L42" s="140">
        <f t="shared" si="1"/>
        <v>0</v>
      </c>
      <c r="M42" s="140">
        <f t="shared" si="2"/>
        <v>0</v>
      </c>
      <c r="N42" s="140">
        <f t="shared" si="3"/>
        <v>0</v>
      </c>
      <c r="O42" s="140">
        <f t="shared" si="4"/>
        <v>0</v>
      </c>
      <c r="P42" s="140">
        <f t="shared" si="5"/>
        <v>0</v>
      </c>
    </row>
    <row r="43" spans="1:16" s="141" customFormat="1" x14ac:dyDescent="0.2">
      <c r="A43" s="134" t="s">
        <v>106</v>
      </c>
      <c r="B43" s="134" t="s">
        <v>107</v>
      </c>
      <c r="C43" s="134" t="s">
        <v>108</v>
      </c>
      <c r="D43" s="136"/>
      <c r="E43" s="136"/>
      <c r="F43" s="137" t="s">
        <v>16</v>
      </c>
      <c r="G43" s="138" t="s">
        <v>3</v>
      </c>
      <c r="H43" s="139">
        <v>14</v>
      </c>
      <c r="I43" s="138" t="s">
        <v>17</v>
      </c>
      <c r="J43" s="140">
        <v>66413</v>
      </c>
      <c r="K43" s="140">
        <f t="shared" si="0"/>
        <v>1329</v>
      </c>
      <c r="L43" s="140">
        <f t="shared" si="1"/>
        <v>1329</v>
      </c>
      <c r="M43" s="140">
        <f t="shared" si="2"/>
        <v>69071</v>
      </c>
      <c r="N43" s="140">
        <f t="shared" si="3"/>
        <v>966994</v>
      </c>
      <c r="O43" s="140">
        <f t="shared" si="4"/>
        <v>174058.91999999998</v>
      </c>
      <c r="P43" s="140">
        <f t="shared" si="5"/>
        <v>1141052.92</v>
      </c>
    </row>
    <row r="44" spans="1:16" s="141" customFormat="1" x14ac:dyDescent="0.2">
      <c r="A44" s="134" t="s">
        <v>109</v>
      </c>
      <c r="B44" s="134" t="s">
        <v>51</v>
      </c>
      <c r="C44" s="134" t="s">
        <v>52</v>
      </c>
      <c r="D44" s="136"/>
      <c r="E44" s="136"/>
      <c r="F44" s="137" t="s">
        <v>16</v>
      </c>
      <c r="G44" s="138" t="s">
        <v>3</v>
      </c>
      <c r="H44" s="139">
        <v>14</v>
      </c>
      <c r="I44" s="138" t="s">
        <v>17</v>
      </c>
      <c r="J44" s="140">
        <v>0</v>
      </c>
      <c r="K44" s="140">
        <f t="shared" si="0"/>
        <v>0</v>
      </c>
      <c r="L44" s="140">
        <f t="shared" si="1"/>
        <v>0</v>
      </c>
      <c r="M44" s="140">
        <f t="shared" si="2"/>
        <v>0</v>
      </c>
      <c r="N44" s="140">
        <f t="shared" si="3"/>
        <v>0</v>
      </c>
      <c r="O44" s="140">
        <f t="shared" si="4"/>
        <v>0</v>
      </c>
      <c r="P44" s="140">
        <f t="shared" si="5"/>
        <v>0</v>
      </c>
    </row>
    <row r="45" spans="1:16" s="141" customFormat="1" x14ac:dyDescent="0.2">
      <c r="A45" s="134" t="s">
        <v>110</v>
      </c>
      <c r="B45" s="134" t="s">
        <v>111</v>
      </c>
      <c r="C45" s="134" t="s">
        <v>112</v>
      </c>
      <c r="D45" s="136"/>
      <c r="E45" s="136"/>
      <c r="F45" s="137" t="s">
        <v>16</v>
      </c>
      <c r="G45" s="138" t="s">
        <v>3</v>
      </c>
      <c r="H45" s="139">
        <v>28</v>
      </c>
      <c r="I45" s="138" t="s">
        <v>17</v>
      </c>
      <c r="J45" s="140">
        <v>0</v>
      </c>
      <c r="K45" s="140">
        <f t="shared" si="0"/>
        <v>0</v>
      </c>
      <c r="L45" s="140">
        <f t="shared" si="1"/>
        <v>0</v>
      </c>
      <c r="M45" s="140">
        <f t="shared" si="2"/>
        <v>0</v>
      </c>
      <c r="N45" s="140">
        <f t="shared" si="3"/>
        <v>0</v>
      </c>
      <c r="O45" s="140">
        <f t="shared" si="4"/>
        <v>0</v>
      </c>
      <c r="P45" s="140">
        <f t="shared" si="5"/>
        <v>0</v>
      </c>
    </row>
    <row r="46" spans="1:16" s="141" customFormat="1" x14ac:dyDescent="0.2">
      <c r="A46" s="134" t="s">
        <v>113</v>
      </c>
      <c r="B46" s="135" t="s">
        <v>114</v>
      </c>
      <c r="C46" s="135" t="s">
        <v>115</v>
      </c>
      <c r="D46" s="136"/>
      <c r="E46" s="136"/>
      <c r="F46" s="137" t="s">
        <v>16</v>
      </c>
      <c r="G46" s="138" t="s">
        <v>3</v>
      </c>
      <c r="H46" s="139">
        <v>4</v>
      </c>
      <c r="I46" s="138" t="s">
        <v>17</v>
      </c>
      <c r="J46" s="140">
        <v>396530</v>
      </c>
      <c r="K46" s="140">
        <f t="shared" si="0"/>
        <v>7931</v>
      </c>
      <c r="L46" s="140">
        <f t="shared" si="1"/>
        <v>7931</v>
      </c>
      <c r="M46" s="140">
        <f t="shared" si="2"/>
        <v>412392</v>
      </c>
      <c r="N46" s="140">
        <f t="shared" si="3"/>
        <v>1649568</v>
      </c>
      <c r="O46" s="140">
        <f t="shared" si="4"/>
        <v>296922.23999999999</v>
      </c>
      <c r="P46" s="140">
        <f t="shared" si="5"/>
        <v>1946490.24</v>
      </c>
    </row>
    <row r="47" spans="1:16" s="141" customFormat="1" x14ac:dyDescent="0.2">
      <c r="A47" s="134" t="s">
        <v>116</v>
      </c>
      <c r="B47" s="134" t="s">
        <v>117</v>
      </c>
      <c r="C47" s="134" t="s">
        <v>118</v>
      </c>
      <c r="D47" s="136"/>
      <c r="E47" s="136"/>
      <c r="F47" s="137" t="s">
        <v>16</v>
      </c>
      <c r="G47" s="138" t="s">
        <v>3</v>
      </c>
      <c r="H47" s="139">
        <v>4</v>
      </c>
      <c r="I47" s="138" t="s">
        <v>17</v>
      </c>
      <c r="J47" s="140">
        <v>0</v>
      </c>
      <c r="K47" s="140">
        <f t="shared" si="0"/>
        <v>0</v>
      </c>
      <c r="L47" s="140">
        <f t="shared" si="1"/>
        <v>0</v>
      </c>
      <c r="M47" s="140">
        <f t="shared" si="2"/>
        <v>0</v>
      </c>
      <c r="N47" s="140">
        <f t="shared" si="3"/>
        <v>0</v>
      </c>
      <c r="O47" s="140">
        <f t="shared" si="4"/>
        <v>0</v>
      </c>
      <c r="P47" s="140">
        <f t="shared" si="5"/>
        <v>0</v>
      </c>
    </row>
    <row r="48" spans="1:16" s="141" customFormat="1" x14ac:dyDescent="0.2">
      <c r="A48" s="134" t="s">
        <v>119</v>
      </c>
      <c r="B48" s="134" t="s">
        <v>120</v>
      </c>
      <c r="C48" s="134" t="s">
        <v>121</v>
      </c>
      <c r="D48" s="136"/>
      <c r="E48" s="136"/>
      <c r="F48" s="142">
        <v>33.74</v>
      </c>
      <c r="G48" s="138" t="s">
        <v>3</v>
      </c>
      <c r="H48" s="139">
        <v>4</v>
      </c>
      <c r="I48" s="138" t="s">
        <v>17</v>
      </c>
      <c r="J48" s="140">
        <v>0</v>
      </c>
      <c r="K48" s="140">
        <f t="shared" si="0"/>
        <v>0</v>
      </c>
      <c r="L48" s="140">
        <f t="shared" si="1"/>
        <v>0</v>
      </c>
      <c r="M48" s="140">
        <f t="shared" si="2"/>
        <v>0</v>
      </c>
      <c r="N48" s="140">
        <f t="shared" si="3"/>
        <v>0</v>
      </c>
      <c r="O48" s="140">
        <f t="shared" si="4"/>
        <v>0</v>
      </c>
      <c r="P48" s="140">
        <f t="shared" si="5"/>
        <v>0</v>
      </c>
    </row>
    <row r="49" spans="1:16" s="141" customFormat="1" x14ac:dyDescent="0.2">
      <c r="A49" s="134" t="s">
        <v>122</v>
      </c>
      <c r="B49" s="134" t="s">
        <v>66</v>
      </c>
      <c r="C49" s="134" t="s">
        <v>67</v>
      </c>
      <c r="D49" s="136"/>
      <c r="E49" s="136"/>
      <c r="F49" s="137" t="s">
        <v>16</v>
      </c>
      <c r="G49" s="138" t="s">
        <v>3</v>
      </c>
      <c r="H49" s="139">
        <v>4</v>
      </c>
      <c r="I49" s="138" t="s">
        <v>17</v>
      </c>
      <c r="J49" s="140">
        <v>0</v>
      </c>
      <c r="K49" s="140">
        <f t="shared" si="0"/>
        <v>0</v>
      </c>
      <c r="L49" s="140">
        <f t="shared" si="1"/>
        <v>0</v>
      </c>
      <c r="M49" s="140">
        <f t="shared" si="2"/>
        <v>0</v>
      </c>
      <c r="N49" s="140">
        <f t="shared" si="3"/>
        <v>0</v>
      </c>
      <c r="O49" s="140">
        <f t="shared" si="4"/>
        <v>0</v>
      </c>
      <c r="P49" s="140">
        <f t="shared" si="5"/>
        <v>0</v>
      </c>
    </row>
    <row r="50" spans="1:16" s="141" customFormat="1" x14ac:dyDescent="0.2">
      <c r="A50" s="134" t="s">
        <v>123</v>
      </c>
      <c r="B50" s="134" t="s">
        <v>69</v>
      </c>
      <c r="C50" s="134" t="s">
        <v>70</v>
      </c>
      <c r="D50" s="136"/>
      <c r="E50" s="136"/>
      <c r="F50" s="142">
        <v>33.74</v>
      </c>
      <c r="G50" s="138" t="s">
        <v>3</v>
      </c>
      <c r="H50" s="139">
        <v>4</v>
      </c>
      <c r="I50" s="138" t="s">
        <v>17</v>
      </c>
      <c r="J50" s="140">
        <v>0</v>
      </c>
      <c r="K50" s="140">
        <f t="shared" si="0"/>
        <v>0</v>
      </c>
      <c r="L50" s="140">
        <f t="shared" si="1"/>
        <v>0</v>
      </c>
      <c r="M50" s="140">
        <f t="shared" si="2"/>
        <v>0</v>
      </c>
      <c r="N50" s="140">
        <f t="shared" si="3"/>
        <v>0</v>
      </c>
      <c r="O50" s="140">
        <f t="shared" si="4"/>
        <v>0</v>
      </c>
      <c r="P50" s="140">
        <f t="shared" si="5"/>
        <v>0</v>
      </c>
    </row>
    <row r="51" spans="1:16" s="141" customFormat="1" x14ac:dyDescent="0.2">
      <c r="A51" s="134" t="s">
        <v>124</v>
      </c>
      <c r="B51" s="134" t="s">
        <v>72</v>
      </c>
      <c r="C51" s="134" t="s">
        <v>73</v>
      </c>
      <c r="D51" s="136"/>
      <c r="E51" s="136"/>
      <c r="F51" s="137" t="s">
        <v>16</v>
      </c>
      <c r="G51" s="138" t="s">
        <v>3</v>
      </c>
      <c r="H51" s="139">
        <v>4</v>
      </c>
      <c r="I51" s="138" t="s">
        <v>17</v>
      </c>
      <c r="J51" s="140">
        <v>0</v>
      </c>
      <c r="K51" s="140">
        <f t="shared" si="0"/>
        <v>0</v>
      </c>
      <c r="L51" s="140">
        <f t="shared" si="1"/>
        <v>0</v>
      </c>
      <c r="M51" s="140">
        <f t="shared" si="2"/>
        <v>0</v>
      </c>
      <c r="N51" s="140">
        <f t="shared" si="3"/>
        <v>0</v>
      </c>
      <c r="O51" s="140">
        <f t="shared" si="4"/>
        <v>0</v>
      </c>
      <c r="P51" s="140">
        <f t="shared" si="5"/>
        <v>0</v>
      </c>
    </row>
    <row r="52" spans="1:16" s="141" customFormat="1" x14ac:dyDescent="0.2">
      <c r="A52" s="134" t="s">
        <v>125</v>
      </c>
      <c r="B52" s="134" t="s">
        <v>75</v>
      </c>
      <c r="C52" s="134" t="s">
        <v>76</v>
      </c>
      <c r="D52" s="136"/>
      <c r="E52" s="136"/>
      <c r="F52" s="142">
        <v>33.74</v>
      </c>
      <c r="G52" s="138" t="s">
        <v>3</v>
      </c>
      <c r="H52" s="139">
        <v>4</v>
      </c>
      <c r="I52" s="138" t="s">
        <v>17</v>
      </c>
      <c r="J52" s="140">
        <v>0</v>
      </c>
      <c r="K52" s="140">
        <f t="shared" si="0"/>
        <v>0</v>
      </c>
      <c r="L52" s="140">
        <f t="shared" si="1"/>
        <v>0</v>
      </c>
      <c r="M52" s="140">
        <f t="shared" si="2"/>
        <v>0</v>
      </c>
      <c r="N52" s="140">
        <f t="shared" si="3"/>
        <v>0</v>
      </c>
      <c r="O52" s="140">
        <f t="shared" si="4"/>
        <v>0</v>
      </c>
      <c r="P52" s="140">
        <f t="shared" si="5"/>
        <v>0</v>
      </c>
    </row>
    <row r="53" spans="1:16" s="141" customFormat="1" x14ac:dyDescent="0.2">
      <c r="A53" s="134" t="s">
        <v>126</v>
      </c>
      <c r="B53" s="134" t="s">
        <v>127</v>
      </c>
      <c r="C53" s="134" t="s">
        <v>128</v>
      </c>
      <c r="D53" s="136"/>
      <c r="E53" s="136"/>
      <c r="F53" s="137" t="s">
        <v>16</v>
      </c>
      <c r="G53" s="138" t="s">
        <v>3</v>
      </c>
      <c r="H53" s="139">
        <v>4</v>
      </c>
      <c r="I53" s="138" t="s">
        <v>17</v>
      </c>
      <c r="J53" s="140">
        <v>0</v>
      </c>
      <c r="K53" s="140">
        <f t="shared" si="0"/>
        <v>0</v>
      </c>
      <c r="L53" s="140">
        <f t="shared" si="1"/>
        <v>0</v>
      </c>
      <c r="M53" s="140">
        <f t="shared" si="2"/>
        <v>0</v>
      </c>
      <c r="N53" s="140">
        <f t="shared" si="3"/>
        <v>0</v>
      </c>
      <c r="O53" s="140">
        <f t="shared" si="4"/>
        <v>0</v>
      </c>
      <c r="P53" s="140">
        <f t="shared" si="5"/>
        <v>0</v>
      </c>
    </row>
    <row r="54" spans="1:16" s="141" customFormat="1" x14ac:dyDescent="0.2">
      <c r="A54" s="134" t="s">
        <v>129</v>
      </c>
      <c r="B54" s="134" t="s">
        <v>130</v>
      </c>
      <c r="C54" s="134" t="s">
        <v>131</v>
      </c>
      <c r="D54" s="136"/>
      <c r="E54" s="136"/>
      <c r="F54" s="137" t="s">
        <v>16</v>
      </c>
      <c r="G54" s="138" t="s">
        <v>3</v>
      </c>
      <c r="H54" s="139">
        <v>4</v>
      </c>
      <c r="I54" s="138" t="s">
        <v>17</v>
      </c>
      <c r="J54" s="140">
        <v>0</v>
      </c>
      <c r="K54" s="140">
        <f t="shared" si="0"/>
        <v>0</v>
      </c>
      <c r="L54" s="140">
        <f t="shared" si="1"/>
        <v>0</v>
      </c>
      <c r="M54" s="140">
        <f t="shared" si="2"/>
        <v>0</v>
      </c>
      <c r="N54" s="140">
        <f t="shared" si="3"/>
        <v>0</v>
      </c>
      <c r="O54" s="140">
        <f t="shared" si="4"/>
        <v>0</v>
      </c>
      <c r="P54" s="140">
        <f t="shared" si="5"/>
        <v>0</v>
      </c>
    </row>
    <row r="55" spans="1:16" s="141" customFormat="1" x14ac:dyDescent="0.2">
      <c r="A55" s="134" t="s">
        <v>132</v>
      </c>
      <c r="B55" s="134" t="s">
        <v>133</v>
      </c>
      <c r="C55" s="134" t="s">
        <v>134</v>
      </c>
      <c r="D55" s="136"/>
      <c r="E55" s="136"/>
      <c r="F55" s="137" t="s">
        <v>16</v>
      </c>
      <c r="G55" s="138" t="s">
        <v>3</v>
      </c>
      <c r="H55" s="139">
        <v>4</v>
      </c>
      <c r="I55" s="138" t="s">
        <v>17</v>
      </c>
      <c r="J55" s="140">
        <v>0</v>
      </c>
      <c r="K55" s="140">
        <f t="shared" si="0"/>
        <v>0</v>
      </c>
      <c r="L55" s="140">
        <f t="shared" si="1"/>
        <v>0</v>
      </c>
      <c r="M55" s="140">
        <f t="shared" si="2"/>
        <v>0</v>
      </c>
      <c r="N55" s="140">
        <f t="shared" si="3"/>
        <v>0</v>
      </c>
      <c r="O55" s="140">
        <f t="shared" si="4"/>
        <v>0</v>
      </c>
      <c r="P55" s="140">
        <f t="shared" si="5"/>
        <v>0</v>
      </c>
    </row>
    <row r="56" spans="1:16" s="141" customFormat="1" x14ac:dyDescent="0.2">
      <c r="A56" s="134" t="s">
        <v>135</v>
      </c>
      <c r="B56" s="134" t="s">
        <v>136</v>
      </c>
      <c r="C56" s="134" t="s">
        <v>137</v>
      </c>
      <c r="D56" s="136"/>
      <c r="E56" s="136"/>
      <c r="F56" s="137" t="s">
        <v>16</v>
      </c>
      <c r="G56" s="138" t="s">
        <v>3</v>
      </c>
      <c r="H56" s="139">
        <v>4</v>
      </c>
      <c r="I56" s="138" t="s">
        <v>17</v>
      </c>
      <c r="J56" s="140">
        <v>49484</v>
      </c>
      <c r="K56" s="140">
        <f t="shared" si="0"/>
        <v>990</v>
      </c>
      <c r="L56" s="140">
        <f t="shared" si="1"/>
        <v>990</v>
      </c>
      <c r="M56" s="140">
        <f t="shared" si="2"/>
        <v>51464</v>
      </c>
      <c r="N56" s="140">
        <f t="shared" si="3"/>
        <v>205856</v>
      </c>
      <c r="O56" s="140">
        <f t="shared" si="4"/>
        <v>37054.080000000002</v>
      </c>
      <c r="P56" s="140">
        <f t="shared" si="5"/>
        <v>242910.08000000002</v>
      </c>
    </row>
    <row r="57" spans="1:16" s="141" customFormat="1" x14ac:dyDescent="0.2">
      <c r="A57" s="134" t="s">
        <v>138</v>
      </c>
      <c r="B57" s="134" t="s">
        <v>87</v>
      </c>
      <c r="C57" s="143" t="s">
        <v>46</v>
      </c>
      <c r="D57" s="144"/>
      <c r="E57" s="145"/>
      <c r="F57" s="137" t="s">
        <v>16</v>
      </c>
      <c r="G57" s="138" t="s">
        <v>3</v>
      </c>
      <c r="H57" s="139">
        <v>4</v>
      </c>
      <c r="I57" s="138" t="s">
        <v>17</v>
      </c>
      <c r="J57" s="140">
        <v>0</v>
      </c>
      <c r="K57" s="140">
        <f t="shared" si="0"/>
        <v>0</v>
      </c>
      <c r="L57" s="140">
        <f t="shared" si="1"/>
        <v>0</v>
      </c>
      <c r="M57" s="140">
        <f t="shared" si="2"/>
        <v>0</v>
      </c>
      <c r="N57" s="140">
        <f t="shared" si="3"/>
        <v>0</v>
      </c>
      <c r="O57" s="140">
        <f t="shared" si="4"/>
        <v>0</v>
      </c>
      <c r="P57" s="140">
        <f t="shared" si="5"/>
        <v>0</v>
      </c>
    </row>
    <row r="58" spans="1:16" s="141" customFormat="1" x14ac:dyDescent="0.2">
      <c r="A58" s="134" t="s">
        <v>139</v>
      </c>
      <c r="B58" s="134" t="s">
        <v>89</v>
      </c>
      <c r="C58" s="134" t="s">
        <v>90</v>
      </c>
      <c r="D58" s="136"/>
      <c r="E58" s="136"/>
      <c r="F58" s="137" t="s">
        <v>16</v>
      </c>
      <c r="G58" s="138" t="s">
        <v>3</v>
      </c>
      <c r="H58" s="139">
        <v>4</v>
      </c>
      <c r="I58" s="138" t="s">
        <v>17</v>
      </c>
      <c r="J58" s="140">
        <v>0</v>
      </c>
      <c r="K58" s="140">
        <f t="shared" si="0"/>
        <v>0</v>
      </c>
      <c r="L58" s="140">
        <f t="shared" si="1"/>
        <v>0</v>
      </c>
      <c r="M58" s="140">
        <f t="shared" si="2"/>
        <v>0</v>
      </c>
      <c r="N58" s="140">
        <f t="shared" si="3"/>
        <v>0</v>
      </c>
      <c r="O58" s="140">
        <f t="shared" si="4"/>
        <v>0</v>
      </c>
      <c r="P58" s="140">
        <f t="shared" si="5"/>
        <v>0</v>
      </c>
    </row>
    <row r="59" spans="1:16" s="141" customFormat="1" x14ac:dyDescent="0.2">
      <c r="A59" s="134" t="s">
        <v>140</v>
      </c>
      <c r="B59" s="134" t="s">
        <v>92</v>
      </c>
      <c r="C59" s="134" t="s">
        <v>93</v>
      </c>
      <c r="D59" s="136"/>
      <c r="E59" s="136"/>
      <c r="F59" s="137" t="s">
        <v>16</v>
      </c>
      <c r="G59" s="138" t="s">
        <v>3</v>
      </c>
      <c r="H59" s="139">
        <v>4</v>
      </c>
      <c r="I59" s="138" t="s">
        <v>17</v>
      </c>
      <c r="J59" s="140">
        <v>0</v>
      </c>
      <c r="K59" s="140">
        <f t="shared" si="0"/>
        <v>0</v>
      </c>
      <c r="L59" s="140">
        <f t="shared" si="1"/>
        <v>0</v>
      </c>
      <c r="M59" s="140">
        <f t="shared" si="2"/>
        <v>0</v>
      </c>
      <c r="N59" s="140">
        <f t="shared" si="3"/>
        <v>0</v>
      </c>
      <c r="O59" s="140">
        <f t="shared" si="4"/>
        <v>0</v>
      </c>
      <c r="P59" s="140">
        <f t="shared" si="5"/>
        <v>0</v>
      </c>
    </row>
    <row r="60" spans="1:16" s="141" customFormat="1" x14ac:dyDescent="0.2">
      <c r="A60" s="134" t="s">
        <v>141</v>
      </c>
      <c r="B60" s="134" t="s">
        <v>95</v>
      </c>
      <c r="C60" s="134" t="s">
        <v>96</v>
      </c>
      <c r="D60" s="136"/>
      <c r="E60" s="136"/>
      <c r="F60" s="137" t="s">
        <v>16</v>
      </c>
      <c r="G60" s="138" t="s">
        <v>3</v>
      </c>
      <c r="H60" s="139">
        <v>4</v>
      </c>
      <c r="I60" s="138" t="s">
        <v>17</v>
      </c>
      <c r="J60" s="140">
        <v>0</v>
      </c>
      <c r="K60" s="140">
        <f t="shared" si="0"/>
        <v>0</v>
      </c>
      <c r="L60" s="140">
        <f t="shared" si="1"/>
        <v>0</v>
      </c>
      <c r="M60" s="140">
        <f t="shared" si="2"/>
        <v>0</v>
      </c>
      <c r="N60" s="140">
        <f t="shared" si="3"/>
        <v>0</v>
      </c>
      <c r="O60" s="140">
        <f t="shared" si="4"/>
        <v>0</v>
      </c>
      <c r="P60" s="140">
        <f t="shared" si="5"/>
        <v>0</v>
      </c>
    </row>
    <row r="61" spans="1:16" s="141" customFormat="1" x14ac:dyDescent="0.2">
      <c r="A61" s="134" t="s">
        <v>142</v>
      </c>
      <c r="B61" s="134" t="s">
        <v>98</v>
      </c>
      <c r="C61" s="134" t="s">
        <v>99</v>
      </c>
      <c r="D61" s="136"/>
      <c r="E61" s="136"/>
      <c r="F61" s="137" t="s">
        <v>16</v>
      </c>
      <c r="G61" s="138" t="s">
        <v>3</v>
      </c>
      <c r="H61" s="139">
        <v>4</v>
      </c>
      <c r="I61" s="138" t="s">
        <v>17</v>
      </c>
      <c r="J61" s="140">
        <v>0</v>
      </c>
      <c r="K61" s="140">
        <f t="shared" si="0"/>
        <v>0</v>
      </c>
      <c r="L61" s="140">
        <f t="shared" si="1"/>
        <v>0</v>
      </c>
      <c r="M61" s="140">
        <f t="shared" si="2"/>
        <v>0</v>
      </c>
      <c r="N61" s="140">
        <f t="shared" si="3"/>
        <v>0</v>
      </c>
      <c r="O61" s="140">
        <f t="shared" si="4"/>
        <v>0</v>
      </c>
      <c r="P61" s="140">
        <f t="shared" si="5"/>
        <v>0</v>
      </c>
    </row>
    <row r="62" spans="1:16" s="141" customFormat="1" x14ac:dyDescent="0.2">
      <c r="A62" s="134" t="s">
        <v>143</v>
      </c>
      <c r="B62" s="134" t="s">
        <v>101</v>
      </c>
      <c r="C62" s="134" t="s">
        <v>102</v>
      </c>
      <c r="D62" s="136"/>
      <c r="E62" s="136"/>
      <c r="F62" s="137" t="s">
        <v>16</v>
      </c>
      <c r="G62" s="138" t="s">
        <v>3</v>
      </c>
      <c r="H62" s="139">
        <v>4</v>
      </c>
      <c r="I62" s="138" t="s">
        <v>17</v>
      </c>
      <c r="J62" s="140">
        <v>0</v>
      </c>
      <c r="K62" s="140">
        <f t="shared" si="0"/>
        <v>0</v>
      </c>
      <c r="L62" s="140">
        <f t="shared" si="1"/>
        <v>0</v>
      </c>
      <c r="M62" s="140">
        <f t="shared" si="2"/>
        <v>0</v>
      </c>
      <c r="N62" s="140">
        <f t="shared" si="3"/>
        <v>0</v>
      </c>
      <c r="O62" s="140">
        <f t="shared" si="4"/>
        <v>0</v>
      </c>
      <c r="P62" s="140">
        <f t="shared" si="5"/>
        <v>0</v>
      </c>
    </row>
    <row r="63" spans="1:16" s="141" customFormat="1" x14ac:dyDescent="0.2">
      <c r="A63" s="134" t="s">
        <v>144</v>
      </c>
      <c r="B63" s="134" t="s">
        <v>104</v>
      </c>
      <c r="C63" s="134" t="s">
        <v>105</v>
      </c>
      <c r="D63" s="136"/>
      <c r="E63" s="136"/>
      <c r="F63" s="137" t="s">
        <v>16</v>
      </c>
      <c r="G63" s="138" t="s">
        <v>3</v>
      </c>
      <c r="H63" s="139">
        <v>4</v>
      </c>
      <c r="I63" s="138" t="s">
        <v>17</v>
      </c>
      <c r="J63" s="140">
        <v>0</v>
      </c>
      <c r="K63" s="140">
        <f t="shared" si="0"/>
        <v>0</v>
      </c>
      <c r="L63" s="140">
        <f t="shared" si="1"/>
        <v>0</v>
      </c>
      <c r="M63" s="140">
        <f t="shared" si="2"/>
        <v>0</v>
      </c>
      <c r="N63" s="140">
        <f t="shared" si="3"/>
        <v>0</v>
      </c>
      <c r="O63" s="140">
        <f t="shared" si="4"/>
        <v>0</v>
      </c>
      <c r="P63" s="140">
        <f t="shared" si="5"/>
        <v>0</v>
      </c>
    </row>
    <row r="64" spans="1:16" s="141" customFormat="1" x14ac:dyDescent="0.2">
      <c r="A64" s="134" t="s">
        <v>145</v>
      </c>
      <c r="B64" s="134" t="s">
        <v>107</v>
      </c>
      <c r="C64" s="134" t="s">
        <v>108</v>
      </c>
      <c r="D64" s="136"/>
      <c r="E64" s="136"/>
      <c r="F64" s="137" t="s">
        <v>16</v>
      </c>
      <c r="G64" s="138" t="s">
        <v>3</v>
      </c>
      <c r="H64" s="139">
        <v>4</v>
      </c>
      <c r="I64" s="138" t="s">
        <v>17</v>
      </c>
      <c r="J64" s="140">
        <v>66413</v>
      </c>
      <c r="K64" s="140">
        <f t="shared" si="0"/>
        <v>1329</v>
      </c>
      <c r="L64" s="140">
        <f t="shared" si="1"/>
        <v>1329</v>
      </c>
      <c r="M64" s="140">
        <f t="shared" si="2"/>
        <v>69071</v>
      </c>
      <c r="N64" s="140">
        <f t="shared" si="3"/>
        <v>276284</v>
      </c>
      <c r="O64" s="140">
        <f t="shared" si="4"/>
        <v>49731.119999999995</v>
      </c>
      <c r="P64" s="140">
        <f t="shared" si="5"/>
        <v>326015.12</v>
      </c>
    </row>
    <row r="65" spans="1:16" s="141" customFormat="1" x14ac:dyDescent="0.2">
      <c r="A65" s="134" t="s">
        <v>146</v>
      </c>
      <c r="B65" s="134" t="s">
        <v>51</v>
      </c>
      <c r="C65" s="134" t="s">
        <v>52</v>
      </c>
      <c r="D65" s="136"/>
      <c r="E65" s="136"/>
      <c r="F65" s="137" t="s">
        <v>16</v>
      </c>
      <c r="G65" s="138" t="s">
        <v>3</v>
      </c>
      <c r="H65" s="139">
        <v>4</v>
      </c>
      <c r="I65" s="138" t="s">
        <v>17</v>
      </c>
      <c r="J65" s="140">
        <v>0</v>
      </c>
      <c r="K65" s="140">
        <f t="shared" si="0"/>
        <v>0</v>
      </c>
      <c r="L65" s="140">
        <f t="shared" si="1"/>
        <v>0</v>
      </c>
      <c r="M65" s="140">
        <f t="shared" si="2"/>
        <v>0</v>
      </c>
      <c r="N65" s="140">
        <f t="shared" si="3"/>
        <v>0</v>
      </c>
      <c r="O65" s="140">
        <f t="shared" si="4"/>
        <v>0</v>
      </c>
      <c r="P65" s="140">
        <f t="shared" si="5"/>
        <v>0</v>
      </c>
    </row>
    <row r="66" spans="1:16" s="141" customFormat="1" x14ac:dyDescent="0.2">
      <c r="A66" s="134" t="s">
        <v>147</v>
      </c>
      <c r="B66" s="134" t="s">
        <v>111</v>
      </c>
      <c r="C66" s="134" t="s">
        <v>112</v>
      </c>
      <c r="D66" s="136"/>
      <c r="E66" s="136"/>
      <c r="F66" s="137" t="s">
        <v>16</v>
      </c>
      <c r="G66" s="138" t="s">
        <v>3</v>
      </c>
      <c r="H66" s="139">
        <v>8</v>
      </c>
      <c r="I66" s="138" t="s">
        <v>17</v>
      </c>
      <c r="J66" s="140">
        <v>0</v>
      </c>
      <c r="K66" s="140">
        <f t="shared" si="0"/>
        <v>0</v>
      </c>
      <c r="L66" s="140">
        <f t="shared" si="1"/>
        <v>0</v>
      </c>
      <c r="M66" s="140">
        <f t="shared" si="2"/>
        <v>0</v>
      </c>
      <c r="N66" s="140">
        <f t="shared" si="3"/>
        <v>0</v>
      </c>
      <c r="O66" s="140">
        <f t="shared" si="4"/>
        <v>0</v>
      </c>
      <c r="P66" s="140">
        <f t="shared" si="5"/>
        <v>0</v>
      </c>
    </row>
    <row r="67" spans="1:16" s="141" customFormat="1" x14ac:dyDescent="0.2">
      <c r="A67" s="134" t="s">
        <v>148</v>
      </c>
      <c r="B67" s="134" t="s">
        <v>149</v>
      </c>
      <c r="C67" s="134" t="s">
        <v>150</v>
      </c>
      <c r="D67" s="136"/>
      <c r="E67" s="136"/>
      <c r="F67" s="137" t="s">
        <v>16</v>
      </c>
      <c r="G67" s="138" t="s">
        <v>3</v>
      </c>
      <c r="H67" s="139">
        <v>54</v>
      </c>
      <c r="I67" s="138" t="s">
        <v>17</v>
      </c>
      <c r="J67" s="140">
        <v>27739</v>
      </c>
      <c r="K67" s="140">
        <f t="shared" si="0"/>
        <v>555</v>
      </c>
      <c r="L67" s="140">
        <f t="shared" si="1"/>
        <v>555</v>
      </c>
      <c r="M67" s="140">
        <f t="shared" si="2"/>
        <v>28849</v>
      </c>
      <c r="N67" s="140">
        <f t="shared" si="3"/>
        <v>1557846</v>
      </c>
      <c r="O67" s="140">
        <f t="shared" si="4"/>
        <v>280412.27999999997</v>
      </c>
      <c r="P67" s="140">
        <f t="shared" si="5"/>
        <v>1838258.28</v>
      </c>
    </row>
    <row r="68" spans="1:16" s="141" customFormat="1" x14ac:dyDescent="0.2">
      <c r="A68" s="134" t="s">
        <v>151</v>
      </c>
      <c r="B68" s="135" t="s">
        <v>152</v>
      </c>
      <c r="C68" s="135" t="s">
        <v>153</v>
      </c>
      <c r="D68" s="136"/>
      <c r="E68" s="136"/>
      <c r="F68" s="137" t="s">
        <v>16</v>
      </c>
      <c r="G68" s="138" t="s">
        <v>3</v>
      </c>
      <c r="H68" s="139">
        <v>40</v>
      </c>
      <c r="I68" s="138" t="s">
        <v>17</v>
      </c>
      <c r="J68" s="140">
        <v>77175</v>
      </c>
      <c r="K68" s="140">
        <f t="shared" si="0"/>
        <v>1544</v>
      </c>
      <c r="L68" s="140">
        <f t="shared" si="1"/>
        <v>1544</v>
      </c>
      <c r="M68" s="140">
        <f t="shared" si="2"/>
        <v>80263</v>
      </c>
      <c r="N68" s="140">
        <f t="shared" si="3"/>
        <v>3210520</v>
      </c>
      <c r="O68" s="140">
        <f t="shared" si="4"/>
        <v>577893.6</v>
      </c>
      <c r="P68" s="140">
        <f t="shared" si="5"/>
        <v>3788413.6</v>
      </c>
    </row>
    <row r="69" spans="1:16" s="141" customFormat="1" x14ac:dyDescent="0.2">
      <c r="A69" s="134" t="s">
        <v>154</v>
      </c>
      <c r="B69" s="134" t="s">
        <v>155</v>
      </c>
      <c r="C69" s="134" t="s">
        <v>156</v>
      </c>
      <c r="D69" s="136"/>
      <c r="E69" s="136"/>
      <c r="F69" s="137" t="s">
        <v>16</v>
      </c>
      <c r="G69" s="138" t="s">
        <v>3</v>
      </c>
      <c r="H69" s="139">
        <v>40</v>
      </c>
      <c r="I69" s="138" t="s">
        <v>17</v>
      </c>
      <c r="J69" s="140">
        <v>0</v>
      </c>
      <c r="K69" s="140">
        <f t="shared" si="0"/>
        <v>0</v>
      </c>
      <c r="L69" s="140">
        <f t="shared" si="1"/>
        <v>0</v>
      </c>
      <c r="M69" s="140">
        <f t="shared" si="2"/>
        <v>0</v>
      </c>
      <c r="N69" s="140">
        <f t="shared" si="3"/>
        <v>0</v>
      </c>
      <c r="O69" s="140">
        <f t="shared" si="4"/>
        <v>0</v>
      </c>
      <c r="P69" s="140">
        <f t="shared" si="5"/>
        <v>0</v>
      </c>
    </row>
    <row r="70" spans="1:16" s="141" customFormat="1" x14ac:dyDescent="0.2">
      <c r="A70" s="134" t="s">
        <v>157</v>
      </c>
      <c r="B70" s="134" t="s">
        <v>158</v>
      </c>
      <c r="C70" s="134" t="s">
        <v>159</v>
      </c>
      <c r="D70" s="136"/>
      <c r="E70" s="136"/>
      <c r="F70" s="139">
        <v>36</v>
      </c>
      <c r="G70" s="138" t="s">
        <v>3</v>
      </c>
      <c r="H70" s="139">
        <v>40</v>
      </c>
      <c r="I70" s="138" t="s">
        <v>17</v>
      </c>
      <c r="J70" s="140">
        <v>0</v>
      </c>
      <c r="K70" s="140">
        <f t="shared" si="0"/>
        <v>0</v>
      </c>
      <c r="L70" s="140">
        <f t="shared" si="1"/>
        <v>0</v>
      </c>
      <c r="M70" s="140">
        <f t="shared" si="2"/>
        <v>0</v>
      </c>
      <c r="N70" s="140">
        <f t="shared" si="3"/>
        <v>0</v>
      </c>
      <c r="O70" s="140">
        <f t="shared" si="4"/>
        <v>0</v>
      </c>
      <c r="P70" s="140">
        <f t="shared" si="5"/>
        <v>0</v>
      </c>
    </row>
    <row r="71" spans="1:16" s="141" customFormat="1" x14ac:dyDescent="0.2">
      <c r="A71" s="134" t="s">
        <v>160</v>
      </c>
      <c r="B71" s="134" t="s">
        <v>161</v>
      </c>
      <c r="C71" s="134" t="s">
        <v>162</v>
      </c>
      <c r="D71" s="136"/>
      <c r="E71" s="136"/>
      <c r="F71" s="137" t="s">
        <v>16</v>
      </c>
      <c r="G71" s="138" t="s">
        <v>3</v>
      </c>
      <c r="H71" s="139">
        <v>40</v>
      </c>
      <c r="I71" s="138" t="s">
        <v>17</v>
      </c>
      <c r="J71" s="140">
        <v>0</v>
      </c>
      <c r="K71" s="140">
        <f t="shared" si="0"/>
        <v>0</v>
      </c>
      <c r="L71" s="140">
        <f t="shared" si="1"/>
        <v>0</v>
      </c>
      <c r="M71" s="140">
        <f t="shared" si="2"/>
        <v>0</v>
      </c>
      <c r="N71" s="140">
        <f t="shared" si="3"/>
        <v>0</v>
      </c>
      <c r="O71" s="140">
        <f t="shared" si="4"/>
        <v>0</v>
      </c>
      <c r="P71" s="140">
        <f t="shared" si="5"/>
        <v>0</v>
      </c>
    </row>
    <row r="72" spans="1:16" s="141" customFormat="1" x14ac:dyDescent="0.2">
      <c r="A72" s="134" t="s">
        <v>163</v>
      </c>
      <c r="B72" s="134" t="s">
        <v>164</v>
      </c>
      <c r="C72" s="134" t="s">
        <v>165</v>
      </c>
      <c r="D72" s="136"/>
      <c r="E72" s="136"/>
      <c r="F72" s="142">
        <v>33.74</v>
      </c>
      <c r="G72" s="138" t="s">
        <v>3</v>
      </c>
      <c r="H72" s="139">
        <v>40</v>
      </c>
      <c r="I72" s="138" t="s">
        <v>17</v>
      </c>
      <c r="J72" s="140">
        <v>0</v>
      </c>
      <c r="K72" s="140">
        <f t="shared" si="0"/>
        <v>0</v>
      </c>
      <c r="L72" s="140">
        <f t="shared" si="1"/>
        <v>0</v>
      </c>
      <c r="M72" s="140">
        <f t="shared" si="2"/>
        <v>0</v>
      </c>
      <c r="N72" s="140">
        <f t="shared" si="3"/>
        <v>0</v>
      </c>
      <c r="O72" s="140">
        <f t="shared" si="4"/>
        <v>0</v>
      </c>
      <c r="P72" s="140">
        <f t="shared" si="5"/>
        <v>0</v>
      </c>
    </row>
    <row r="73" spans="1:16" s="141" customFormat="1" x14ac:dyDescent="0.2">
      <c r="A73" s="134" t="s">
        <v>166</v>
      </c>
      <c r="B73" s="134" t="s">
        <v>167</v>
      </c>
      <c r="C73" s="134" t="s">
        <v>168</v>
      </c>
      <c r="D73" s="136"/>
      <c r="E73" s="136"/>
      <c r="F73" s="137" t="s">
        <v>16</v>
      </c>
      <c r="G73" s="138" t="s">
        <v>3</v>
      </c>
      <c r="H73" s="139">
        <v>40</v>
      </c>
      <c r="I73" s="138" t="s">
        <v>17</v>
      </c>
      <c r="J73" s="140">
        <v>0</v>
      </c>
      <c r="K73" s="140">
        <f t="shared" si="0"/>
        <v>0</v>
      </c>
      <c r="L73" s="140">
        <f t="shared" si="1"/>
        <v>0</v>
      </c>
      <c r="M73" s="140">
        <f t="shared" si="2"/>
        <v>0</v>
      </c>
      <c r="N73" s="140">
        <f t="shared" si="3"/>
        <v>0</v>
      </c>
      <c r="O73" s="140">
        <f t="shared" si="4"/>
        <v>0</v>
      </c>
      <c r="P73" s="140">
        <f t="shared" si="5"/>
        <v>0</v>
      </c>
    </row>
    <row r="74" spans="1:16" s="141" customFormat="1" x14ac:dyDescent="0.2">
      <c r="A74" s="134" t="s">
        <v>169</v>
      </c>
      <c r="B74" s="134" t="s">
        <v>170</v>
      </c>
      <c r="C74" s="134" t="s">
        <v>171</v>
      </c>
      <c r="D74" s="136"/>
      <c r="E74" s="136"/>
      <c r="F74" s="142">
        <v>33.74</v>
      </c>
      <c r="G74" s="138" t="s">
        <v>3</v>
      </c>
      <c r="H74" s="139">
        <v>40</v>
      </c>
      <c r="I74" s="138" t="s">
        <v>17</v>
      </c>
      <c r="J74" s="140">
        <v>0</v>
      </c>
      <c r="K74" s="140">
        <f t="shared" si="0"/>
        <v>0</v>
      </c>
      <c r="L74" s="140">
        <f t="shared" si="1"/>
        <v>0</v>
      </c>
      <c r="M74" s="140">
        <f t="shared" si="2"/>
        <v>0</v>
      </c>
      <c r="N74" s="140">
        <f t="shared" si="3"/>
        <v>0</v>
      </c>
      <c r="O74" s="140">
        <f t="shared" si="4"/>
        <v>0</v>
      </c>
      <c r="P74" s="140">
        <f t="shared" si="5"/>
        <v>0</v>
      </c>
    </row>
    <row r="75" spans="1:16" s="141" customFormat="1" x14ac:dyDescent="0.2">
      <c r="A75" s="134" t="s">
        <v>172</v>
      </c>
      <c r="B75" s="134" t="s">
        <v>173</v>
      </c>
      <c r="C75" s="134" t="s">
        <v>174</v>
      </c>
      <c r="D75" s="136"/>
      <c r="E75" s="136"/>
      <c r="F75" s="137" t="s">
        <v>16</v>
      </c>
      <c r="G75" s="138" t="s">
        <v>3</v>
      </c>
      <c r="H75" s="139">
        <v>40</v>
      </c>
      <c r="I75" s="138" t="s">
        <v>17</v>
      </c>
      <c r="J75" s="140">
        <v>0</v>
      </c>
      <c r="K75" s="140">
        <f t="shared" si="0"/>
        <v>0</v>
      </c>
      <c r="L75" s="140">
        <f t="shared" si="1"/>
        <v>0</v>
      </c>
      <c r="M75" s="140">
        <f t="shared" si="2"/>
        <v>0</v>
      </c>
      <c r="N75" s="140">
        <f t="shared" si="3"/>
        <v>0</v>
      </c>
      <c r="O75" s="140">
        <f t="shared" si="4"/>
        <v>0</v>
      </c>
      <c r="P75" s="140">
        <f t="shared" si="5"/>
        <v>0</v>
      </c>
    </row>
    <row r="76" spans="1:16" s="141" customFormat="1" x14ac:dyDescent="0.2">
      <c r="A76" s="134" t="s">
        <v>175</v>
      </c>
      <c r="B76" s="134" t="s">
        <v>176</v>
      </c>
      <c r="C76" s="134" t="s">
        <v>177</v>
      </c>
      <c r="D76" s="136"/>
      <c r="E76" s="136"/>
      <c r="F76" s="142">
        <v>33.74</v>
      </c>
      <c r="G76" s="138" t="s">
        <v>3</v>
      </c>
      <c r="H76" s="139">
        <v>40</v>
      </c>
      <c r="I76" s="138" t="s">
        <v>17</v>
      </c>
      <c r="J76" s="140">
        <v>0</v>
      </c>
      <c r="K76" s="140">
        <f t="shared" ref="K76:K84" si="6">ROUNDUP(J76*$K$10,0)</f>
        <v>0</v>
      </c>
      <c r="L76" s="140">
        <f t="shared" ref="L76:L84" si="7">ROUNDUP(J76*$L$10,0)</f>
        <v>0</v>
      </c>
      <c r="M76" s="140">
        <f t="shared" ref="M76:M84" si="8">J76+K76+L76</f>
        <v>0</v>
      </c>
      <c r="N76" s="140">
        <f t="shared" ref="N76:N84" si="9">M76*H76</f>
        <v>0</v>
      </c>
      <c r="O76" s="140">
        <f t="shared" ref="O76:O84" si="10">N76*18%</f>
        <v>0</v>
      </c>
      <c r="P76" s="140">
        <f t="shared" ref="P76:P84" si="11">N76+O76</f>
        <v>0</v>
      </c>
    </row>
    <row r="77" spans="1:16" s="141" customFormat="1" x14ac:dyDescent="0.2">
      <c r="A77" s="134" t="s">
        <v>178</v>
      </c>
      <c r="B77" s="134" t="s">
        <v>179</v>
      </c>
      <c r="C77" s="134" t="s">
        <v>180</v>
      </c>
      <c r="D77" s="136"/>
      <c r="E77" s="136"/>
      <c r="F77" s="137" t="s">
        <v>16</v>
      </c>
      <c r="G77" s="138" t="s">
        <v>3</v>
      </c>
      <c r="H77" s="139">
        <v>40</v>
      </c>
      <c r="I77" s="138" t="s">
        <v>17</v>
      </c>
      <c r="J77" s="140">
        <v>0</v>
      </c>
      <c r="K77" s="140">
        <f t="shared" si="6"/>
        <v>0</v>
      </c>
      <c r="L77" s="140">
        <f t="shared" si="7"/>
        <v>0</v>
      </c>
      <c r="M77" s="140">
        <f t="shared" si="8"/>
        <v>0</v>
      </c>
      <c r="N77" s="140">
        <f t="shared" si="9"/>
        <v>0</v>
      </c>
      <c r="O77" s="140">
        <f t="shared" si="10"/>
        <v>0</v>
      </c>
      <c r="P77" s="140">
        <f t="shared" si="11"/>
        <v>0</v>
      </c>
    </row>
    <row r="78" spans="1:16" s="141" customFormat="1" x14ac:dyDescent="0.2">
      <c r="A78" s="134" t="s">
        <v>181</v>
      </c>
      <c r="B78" s="134" t="s">
        <v>182</v>
      </c>
      <c r="C78" s="134" t="s">
        <v>183</v>
      </c>
      <c r="D78" s="136"/>
      <c r="E78" s="136"/>
      <c r="F78" s="137" t="s">
        <v>16</v>
      </c>
      <c r="G78" s="138" t="s">
        <v>3</v>
      </c>
      <c r="H78" s="139">
        <v>40</v>
      </c>
      <c r="I78" s="138" t="s">
        <v>17</v>
      </c>
      <c r="J78" s="140">
        <v>0</v>
      </c>
      <c r="K78" s="140">
        <f t="shared" si="6"/>
        <v>0</v>
      </c>
      <c r="L78" s="140">
        <f t="shared" si="7"/>
        <v>0</v>
      </c>
      <c r="M78" s="140">
        <f t="shared" si="8"/>
        <v>0</v>
      </c>
      <c r="N78" s="140">
        <f t="shared" si="9"/>
        <v>0</v>
      </c>
      <c r="O78" s="140">
        <f t="shared" si="10"/>
        <v>0</v>
      </c>
      <c r="P78" s="140">
        <f t="shared" si="11"/>
        <v>0</v>
      </c>
    </row>
    <row r="79" spans="1:16" s="141" customFormat="1" x14ac:dyDescent="0.2">
      <c r="A79" s="134" t="s">
        <v>184</v>
      </c>
      <c r="B79" s="134" t="s">
        <v>185</v>
      </c>
      <c r="C79" s="134" t="s">
        <v>186</v>
      </c>
      <c r="D79" s="136"/>
      <c r="E79" s="136"/>
      <c r="F79" s="137" t="s">
        <v>16</v>
      </c>
      <c r="G79" s="138" t="s">
        <v>3</v>
      </c>
      <c r="H79" s="139">
        <v>40</v>
      </c>
      <c r="I79" s="138" t="s">
        <v>17</v>
      </c>
      <c r="J79" s="140">
        <v>0</v>
      </c>
      <c r="K79" s="140">
        <f t="shared" si="6"/>
        <v>0</v>
      </c>
      <c r="L79" s="140">
        <f t="shared" si="7"/>
        <v>0</v>
      </c>
      <c r="M79" s="140">
        <f t="shared" si="8"/>
        <v>0</v>
      </c>
      <c r="N79" s="140">
        <f t="shared" si="9"/>
        <v>0</v>
      </c>
      <c r="O79" s="140">
        <f t="shared" si="10"/>
        <v>0</v>
      </c>
      <c r="P79" s="140">
        <f t="shared" si="11"/>
        <v>0</v>
      </c>
    </row>
    <row r="80" spans="1:16" s="141" customFormat="1" x14ac:dyDescent="0.2">
      <c r="A80" s="134" t="s">
        <v>187</v>
      </c>
      <c r="B80" s="134" t="s">
        <v>188</v>
      </c>
      <c r="C80" s="134" t="s">
        <v>189</v>
      </c>
      <c r="D80" s="136"/>
      <c r="E80" s="136"/>
      <c r="F80" s="137" t="s">
        <v>16</v>
      </c>
      <c r="G80" s="138" t="s">
        <v>3</v>
      </c>
      <c r="H80" s="139">
        <v>40</v>
      </c>
      <c r="I80" s="138" t="s">
        <v>17</v>
      </c>
      <c r="J80" s="140">
        <v>0</v>
      </c>
      <c r="K80" s="140">
        <f t="shared" si="6"/>
        <v>0</v>
      </c>
      <c r="L80" s="140">
        <f t="shared" si="7"/>
        <v>0</v>
      </c>
      <c r="M80" s="140">
        <f t="shared" si="8"/>
        <v>0</v>
      </c>
      <c r="N80" s="140">
        <f t="shared" si="9"/>
        <v>0</v>
      </c>
      <c r="O80" s="140">
        <f t="shared" si="10"/>
        <v>0</v>
      </c>
      <c r="P80" s="140">
        <f t="shared" si="11"/>
        <v>0</v>
      </c>
    </row>
    <row r="81" spans="1:18" s="141" customFormat="1" x14ac:dyDescent="0.2">
      <c r="A81" s="134" t="s">
        <v>190</v>
      </c>
      <c r="B81" s="134" t="s">
        <v>51</v>
      </c>
      <c r="C81" s="134" t="s">
        <v>52</v>
      </c>
      <c r="D81" s="136"/>
      <c r="E81" s="136"/>
      <c r="F81" s="137" t="s">
        <v>16</v>
      </c>
      <c r="G81" s="138" t="s">
        <v>3</v>
      </c>
      <c r="H81" s="139">
        <v>40</v>
      </c>
      <c r="I81" s="138" t="s">
        <v>17</v>
      </c>
      <c r="J81" s="140">
        <v>0</v>
      </c>
      <c r="K81" s="140">
        <f t="shared" si="6"/>
        <v>0</v>
      </c>
      <c r="L81" s="140">
        <f t="shared" si="7"/>
        <v>0</v>
      </c>
      <c r="M81" s="140">
        <f t="shared" si="8"/>
        <v>0</v>
      </c>
      <c r="N81" s="140">
        <f t="shared" si="9"/>
        <v>0</v>
      </c>
      <c r="O81" s="140">
        <f t="shared" si="10"/>
        <v>0</v>
      </c>
      <c r="P81" s="140">
        <f t="shared" si="11"/>
        <v>0</v>
      </c>
    </row>
    <row r="82" spans="1:18" s="141" customFormat="1" x14ac:dyDescent="0.2">
      <c r="A82" s="134" t="s">
        <v>191</v>
      </c>
      <c r="B82" s="134" t="s">
        <v>192</v>
      </c>
      <c r="C82" s="143" t="s">
        <v>193</v>
      </c>
      <c r="D82" s="144"/>
      <c r="E82" s="145"/>
      <c r="F82" s="137" t="s">
        <v>16</v>
      </c>
      <c r="G82" s="138" t="s">
        <v>3</v>
      </c>
      <c r="H82" s="139">
        <v>40</v>
      </c>
      <c r="I82" s="138" t="s">
        <v>17</v>
      </c>
      <c r="J82" s="140">
        <v>0</v>
      </c>
      <c r="K82" s="140">
        <f t="shared" si="6"/>
        <v>0</v>
      </c>
      <c r="L82" s="140">
        <f t="shared" si="7"/>
        <v>0</v>
      </c>
      <c r="M82" s="140">
        <f t="shared" si="8"/>
        <v>0</v>
      </c>
      <c r="N82" s="140">
        <f t="shared" si="9"/>
        <v>0</v>
      </c>
      <c r="O82" s="140">
        <f t="shared" si="10"/>
        <v>0</v>
      </c>
      <c r="P82" s="140">
        <f t="shared" si="11"/>
        <v>0</v>
      </c>
    </row>
    <row r="83" spans="1:18" s="114" customFormat="1" ht="30.95" customHeight="1" x14ac:dyDescent="0.2">
      <c r="A83" s="109">
        <v>7</v>
      </c>
      <c r="B83" s="109" t="s">
        <v>198</v>
      </c>
      <c r="C83" s="110" t="s">
        <v>199</v>
      </c>
      <c r="D83" s="111"/>
      <c r="E83" s="112"/>
      <c r="F83" s="109"/>
      <c r="G83" s="109"/>
      <c r="H83" s="109">
        <v>2</v>
      </c>
      <c r="I83" s="109"/>
      <c r="J83" s="113">
        <v>142500</v>
      </c>
      <c r="K83" s="113">
        <f t="shared" si="6"/>
        <v>2850</v>
      </c>
      <c r="L83" s="113">
        <f t="shared" si="7"/>
        <v>2850</v>
      </c>
      <c r="M83" s="113">
        <f t="shared" si="8"/>
        <v>148200</v>
      </c>
      <c r="N83" s="113">
        <f t="shared" si="9"/>
        <v>296400</v>
      </c>
      <c r="O83" s="113">
        <f t="shared" si="10"/>
        <v>53352</v>
      </c>
      <c r="P83" s="113">
        <f t="shared" si="11"/>
        <v>349752</v>
      </c>
    </row>
    <row r="84" spans="1:18" s="114" customFormat="1" x14ac:dyDescent="0.2">
      <c r="A84" s="109">
        <v>8</v>
      </c>
      <c r="B84" s="109" t="s">
        <v>200</v>
      </c>
      <c r="C84" s="115" t="s">
        <v>201</v>
      </c>
      <c r="D84" s="116"/>
      <c r="E84" s="117"/>
      <c r="F84" s="109"/>
      <c r="G84" s="109"/>
      <c r="H84" s="109">
        <v>50</v>
      </c>
      <c r="I84" s="109"/>
      <c r="J84" s="113">
        <v>1350</v>
      </c>
      <c r="K84" s="113">
        <f t="shared" si="6"/>
        <v>27</v>
      </c>
      <c r="L84" s="113">
        <f t="shared" si="7"/>
        <v>27</v>
      </c>
      <c r="M84" s="113">
        <f t="shared" si="8"/>
        <v>1404</v>
      </c>
      <c r="N84" s="113">
        <f t="shared" si="9"/>
        <v>70200</v>
      </c>
      <c r="O84" s="113">
        <f t="shared" si="10"/>
        <v>12636</v>
      </c>
      <c r="P84" s="113">
        <f t="shared" si="11"/>
        <v>82836</v>
      </c>
    </row>
    <row r="85" spans="1:18" x14ac:dyDescent="0.2">
      <c r="A85" s="80"/>
      <c r="B85" s="80"/>
      <c r="C85" s="54"/>
      <c r="D85" s="55"/>
      <c r="E85" s="56"/>
      <c r="F85" s="80"/>
      <c r="G85" s="80"/>
      <c r="H85" s="80"/>
      <c r="I85" s="80"/>
      <c r="J85" s="81"/>
      <c r="K85" s="81"/>
      <c r="L85" s="81"/>
      <c r="M85" s="81"/>
      <c r="N85" s="81"/>
      <c r="O85" s="81"/>
      <c r="P85" s="81"/>
    </row>
    <row r="86" spans="1:18" x14ac:dyDescent="0.2">
      <c r="A86" s="80"/>
      <c r="B86" s="80"/>
      <c r="C86" s="54"/>
      <c r="D86" s="55"/>
      <c r="E86" s="56"/>
      <c r="F86" s="80"/>
      <c r="G86" s="80"/>
      <c r="H86" s="80"/>
      <c r="I86" s="80"/>
      <c r="J86" s="81"/>
      <c r="K86" s="81"/>
      <c r="L86" s="81"/>
      <c r="M86" s="81"/>
      <c r="N86" s="81"/>
      <c r="O86" s="81"/>
      <c r="P86" s="81"/>
    </row>
    <row r="87" spans="1:18" x14ac:dyDescent="0.2">
      <c r="A87" s="80"/>
      <c r="B87" s="80"/>
      <c r="C87" s="54"/>
      <c r="D87" s="55"/>
      <c r="E87" s="56"/>
      <c r="F87" s="80"/>
      <c r="G87" s="80"/>
      <c r="H87" s="80"/>
      <c r="I87" s="80"/>
      <c r="J87" s="81"/>
      <c r="K87" s="81"/>
      <c r="L87" s="81"/>
      <c r="M87" s="81"/>
      <c r="N87" s="81"/>
      <c r="O87" s="81"/>
      <c r="P87" s="81"/>
    </row>
    <row r="88" spans="1:18" x14ac:dyDescent="0.2">
      <c r="A88" s="80"/>
      <c r="B88" s="80"/>
      <c r="C88" s="13" t="s">
        <v>11</v>
      </c>
      <c r="D88" s="14"/>
      <c r="E88" s="15"/>
      <c r="F88" s="80"/>
      <c r="G88" s="80"/>
      <c r="H88" s="80"/>
      <c r="I88" s="80"/>
      <c r="J88" s="81"/>
      <c r="K88" s="81"/>
      <c r="L88" s="81"/>
      <c r="M88" s="81"/>
      <c r="N88" s="79">
        <f>SUM(N12:N86)</f>
        <v>14453725</v>
      </c>
      <c r="O88" s="79">
        <f>SUM(O12:O86)</f>
        <v>2601670.5</v>
      </c>
      <c r="P88" s="79">
        <f>SUM(P12:P86)</f>
        <v>17055395.5</v>
      </c>
    </row>
    <row r="89" spans="1:18" x14ac:dyDescent="0.2">
      <c r="A89" s="80"/>
      <c r="B89" s="80"/>
      <c r="C89" s="13"/>
      <c r="D89" s="14"/>
      <c r="E89" s="15"/>
      <c r="F89" s="80"/>
      <c r="G89" s="80"/>
      <c r="H89" s="80"/>
      <c r="I89" s="80"/>
      <c r="J89" s="81"/>
      <c r="K89" s="81"/>
      <c r="L89" s="81"/>
      <c r="M89" s="81"/>
      <c r="N89" s="79"/>
      <c r="O89" s="79"/>
      <c r="P89" s="79"/>
    </row>
    <row r="90" spans="1:18" x14ac:dyDescent="0.2">
      <c r="B90" s="80"/>
      <c r="C90" s="13"/>
      <c r="D90" s="14"/>
      <c r="E90" s="15"/>
      <c r="F90" s="80"/>
      <c r="G90" s="80"/>
      <c r="H90" s="80"/>
      <c r="I90" s="80"/>
      <c r="J90" s="81"/>
      <c r="K90" s="81"/>
      <c r="L90" s="81"/>
      <c r="M90" s="81"/>
      <c r="N90" s="79"/>
      <c r="O90" s="79"/>
      <c r="P90" s="79"/>
    </row>
    <row r="91" spans="1:18" x14ac:dyDescent="0.2">
      <c r="B91" s="80"/>
      <c r="C91" s="13" t="s">
        <v>11</v>
      </c>
      <c r="D91" s="14"/>
      <c r="E91" s="15"/>
      <c r="F91" s="80"/>
      <c r="G91" s="80"/>
      <c r="H91" s="80"/>
      <c r="I91" s="80"/>
      <c r="J91" s="81"/>
      <c r="K91" s="81"/>
      <c r="L91" s="81"/>
      <c r="M91" s="81"/>
      <c r="N91" s="79">
        <f>N88-(N89+N90)</f>
        <v>14453725</v>
      </c>
      <c r="O91" s="79">
        <f>N91*18%</f>
        <v>2601670.5</v>
      </c>
      <c r="P91" s="79">
        <f>N91+O91</f>
        <v>17055395.5</v>
      </c>
    </row>
    <row r="92" spans="1:18" ht="13.5" x14ac:dyDescent="0.2">
      <c r="A92" s="69" t="s">
        <v>202</v>
      </c>
      <c r="B92" s="70"/>
      <c r="C92" s="70"/>
      <c r="D92" s="70"/>
      <c r="E92" s="70"/>
      <c r="F92" s="70"/>
      <c r="G92" s="70"/>
      <c r="H92" s="70"/>
      <c r="I92" s="70"/>
      <c r="J92" s="70"/>
      <c r="K92" s="70"/>
      <c r="L92" s="70"/>
      <c r="M92" s="71"/>
      <c r="N92" s="75">
        <v>1194009.6000000001</v>
      </c>
      <c r="O92" s="75" t="s">
        <v>264</v>
      </c>
    </row>
    <row r="93" spans="1:18" ht="13.5" x14ac:dyDescent="0.2">
      <c r="A93" s="36" t="s">
        <v>203</v>
      </c>
      <c r="B93" s="37"/>
      <c r="C93" s="62" t="s">
        <v>204</v>
      </c>
      <c r="D93" s="62"/>
      <c r="E93" s="62"/>
      <c r="F93" s="62"/>
      <c r="G93" s="62"/>
      <c r="H93" s="62"/>
      <c r="I93" s="62"/>
      <c r="J93" s="62"/>
      <c r="K93" s="62"/>
      <c r="L93" s="62"/>
      <c r="M93" s="63"/>
      <c r="N93" s="75">
        <f>SUM(N91:N92)</f>
        <v>15647734.6</v>
      </c>
    </row>
    <row r="94" spans="1:18" ht="13.5" x14ac:dyDescent="0.2">
      <c r="A94" s="36" t="s">
        <v>205</v>
      </c>
      <c r="B94" s="37"/>
      <c r="C94" s="62" t="s">
        <v>206</v>
      </c>
      <c r="D94" s="62"/>
      <c r="E94" s="62"/>
      <c r="F94" s="62"/>
      <c r="G94" s="62"/>
      <c r="H94" s="62"/>
      <c r="I94" s="62"/>
      <c r="J94" s="62"/>
      <c r="K94" s="62"/>
      <c r="L94" s="62"/>
      <c r="M94" s="63"/>
      <c r="N94" s="75">
        <f>N93-N84-N83</f>
        <v>15281134.6</v>
      </c>
      <c r="R94" s="82"/>
    </row>
    <row r="95" spans="1:18" ht="13.5" x14ac:dyDescent="0.2">
      <c r="A95" s="36" t="s">
        <v>207</v>
      </c>
      <c r="B95" s="37"/>
      <c r="C95" s="64">
        <v>0.18</v>
      </c>
      <c r="D95" s="64"/>
      <c r="E95" s="62"/>
      <c r="F95" s="62"/>
      <c r="G95" s="62"/>
      <c r="H95" s="62"/>
      <c r="I95" s="62"/>
      <c r="J95" s="62"/>
      <c r="K95" s="62"/>
      <c r="L95" s="62"/>
      <c r="M95" s="63"/>
    </row>
    <row r="96" spans="1:18" ht="13.5" x14ac:dyDescent="0.2">
      <c r="A96" s="65" t="s">
        <v>208</v>
      </c>
      <c r="B96" s="66"/>
      <c r="C96" s="67" t="s">
        <v>209</v>
      </c>
      <c r="D96" s="67"/>
      <c r="E96" s="67"/>
      <c r="F96" s="67"/>
      <c r="G96" s="67"/>
      <c r="H96" s="67"/>
      <c r="I96" s="67"/>
      <c r="J96" s="67"/>
      <c r="K96" s="67"/>
      <c r="L96" s="67"/>
      <c r="M96" s="68"/>
    </row>
    <row r="97" spans="1:13" ht="13.5" x14ac:dyDescent="0.2">
      <c r="A97" s="36" t="s">
        <v>210</v>
      </c>
      <c r="B97" s="37"/>
      <c r="C97" s="62" t="s">
        <v>211</v>
      </c>
      <c r="D97" s="62"/>
      <c r="E97" s="62"/>
      <c r="F97" s="62"/>
      <c r="G97" s="62"/>
      <c r="H97" s="62"/>
      <c r="I97" s="62"/>
      <c r="J97" s="62"/>
      <c r="K97" s="62"/>
      <c r="L97" s="62"/>
      <c r="M97" s="63"/>
    </row>
    <row r="98" spans="1:13" ht="13.5" x14ac:dyDescent="0.2">
      <c r="A98" s="36" t="s">
        <v>212</v>
      </c>
      <c r="B98" s="37"/>
      <c r="C98" s="62" t="s">
        <v>213</v>
      </c>
      <c r="D98" s="62"/>
      <c r="E98" s="62"/>
      <c r="F98" s="62"/>
      <c r="G98" s="62"/>
      <c r="H98" s="62"/>
      <c r="I98" s="62"/>
      <c r="J98" s="62"/>
      <c r="K98" s="62"/>
      <c r="L98" s="62"/>
      <c r="M98" s="63"/>
    </row>
    <row r="99" spans="1:13" ht="13.5" x14ac:dyDescent="0.2">
      <c r="A99" s="36" t="s">
        <v>214</v>
      </c>
      <c r="B99" s="37"/>
      <c r="C99" s="83" t="s">
        <v>215</v>
      </c>
      <c r="D99" s="84"/>
      <c r="E99" s="84"/>
      <c r="F99" s="84"/>
      <c r="G99" s="84"/>
      <c r="H99" s="84"/>
      <c r="I99" s="84"/>
      <c r="J99" s="84"/>
      <c r="K99" s="84"/>
      <c r="L99" s="84"/>
      <c r="M99" s="85"/>
    </row>
    <row r="100" spans="1:13" ht="13.5" x14ac:dyDescent="0.2">
      <c r="A100" s="86" t="s">
        <v>216</v>
      </c>
      <c r="B100" s="87"/>
      <c r="C100" s="62" t="s">
        <v>217</v>
      </c>
      <c r="D100" s="62"/>
      <c r="E100" s="62"/>
      <c r="F100" s="62"/>
      <c r="G100" s="62"/>
      <c r="H100" s="62"/>
      <c r="I100" s="62"/>
      <c r="J100" s="62"/>
      <c r="K100" s="62"/>
      <c r="L100" s="62"/>
      <c r="M100" s="63"/>
    </row>
    <row r="101" spans="1:13" ht="13.5" x14ac:dyDescent="0.2">
      <c r="A101" s="88"/>
      <c r="B101" s="89"/>
      <c r="C101" s="62" t="s">
        <v>218</v>
      </c>
      <c r="D101" s="62"/>
      <c r="E101" s="62"/>
      <c r="F101" s="62"/>
      <c r="G101" s="62"/>
      <c r="H101" s="62"/>
      <c r="I101" s="62"/>
      <c r="J101" s="62"/>
      <c r="K101" s="62"/>
      <c r="L101" s="62"/>
      <c r="M101" s="63"/>
    </row>
    <row r="102" spans="1:13" ht="13.5" x14ac:dyDescent="0.2">
      <c r="A102" s="88"/>
      <c r="B102" s="89"/>
      <c r="C102" s="62"/>
      <c r="D102" s="62"/>
      <c r="E102" s="62"/>
      <c r="F102" s="62"/>
      <c r="G102" s="62"/>
      <c r="H102" s="62"/>
      <c r="I102" s="62"/>
      <c r="J102" s="62"/>
      <c r="K102" s="62"/>
      <c r="L102" s="62"/>
      <c r="M102" s="63"/>
    </row>
    <row r="103" spans="1:13" ht="13.5" x14ac:dyDescent="0.2">
      <c r="A103" s="88"/>
      <c r="B103" s="89"/>
      <c r="C103" s="62" t="s">
        <v>219</v>
      </c>
      <c r="D103" s="62"/>
      <c r="E103" s="62"/>
      <c r="F103" s="62"/>
      <c r="G103" s="62"/>
      <c r="H103" s="62"/>
      <c r="I103" s="62"/>
      <c r="J103" s="62"/>
      <c r="K103" s="62"/>
      <c r="L103" s="62"/>
      <c r="M103" s="63"/>
    </row>
    <row r="104" spans="1:13" ht="13.5" x14ac:dyDescent="0.2">
      <c r="A104" s="88"/>
      <c r="B104" s="89"/>
      <c r="C104" s="83" t="s">
        <v>220</v>
      </c>
      <c r="D104" s="84"/>
      <c r="E104" s="84"/>
      <c r="F104" s="84"/>
      <c r="G104" s="84"/>
      <c r="H104" s="84"/>
      <c r="I104" s="84"/>
      <c r="J104" s="84"/>
      <c r="K104" s="84"/>
      <c r="L104" s="84"/>
      <c r="M104" s="85"/>
    </row>
    <row r="105" spans="1:13" ht="13.5" x14ac:dyDescent="0.2">
      <c r="A105" s="88"/>
      <c r="B105" s="89"/>
      <c r="C105" s="62" t="s">
        <v>221</v>
      </c>
      <c r="D105" s="62"/>
      <c r="E105" s="62"/>
      <c r="F105" s="62"/>
      <c r="G105" s="62"/>
      <c r="H105" s="62"/>
      <c r="I105" s="62"/>
      <c r="J105" s="62"/>
      <c r="K105" s="62"/>
      <c r="L105" s="62"/>
      <c r="M105" s="63"/>
    </row>
    <row r="106" spans="1:13" ht="13.5" x14ac:dyDescent="0.2">
      <c r="A106" s="88"/>
      <c r="B106" s="89"/>
      <c r="C106" s="90" t="s">
        <v>222</v>
      </c>
      <c r="D106" s="90"/>
      <c r="E106" s="91"/>
      <c r="F106" s="91"/>
      <c r="G106" s="91"/>
      <c r="H106" s="91"/>
      <c r="I106" s="91"/>
      <c r="J106" s="91"/>
      <c r="K106" s="91"/>
      <c r="L106" s="91"/>
      <c r="M106" s="92"/>
    </row>
    <row r="107" spans="1:13" ht="13.5" x14ac:dyDescent="0.2">
      <c r="A107" s="88"/>
      <c r="B107" s="89"/>
      <c r="C107" s="90" t="s">
        <v>223</v>
      </c>
      <c r="D107" s="90"/>
      <c r="E107" s="91"/>
      <c r="F107" s="91"/>
      <c r="G107" s="91"/>
      <c r="H107" s="91"/>
      <c r="I107" s="91"/>
      <c r="J107" s="91"/>
      <c r="K107" s="91"/>
      <c r="L107" s="91"/>
      <c r="M107" s="92"/>
    </row>
    <row r="108" spans="1:13" ht="13.5" x14ac:dyDescent="0.2">
      <c r="A108" s="93" t="s">
        <v>224</v>
      </c>
      <c r="B108" s="94"/>
      <c r="C108" s="95" t="s">
        <v>225</v>
      </c>
      <c r="D108" s="95"/>
      <c r="E108" s="95"/>
      <c r="F108" s="95"/>
      <c r="G108" s="95"/>
      <c r="H108" s="95"/>
      <c r="I108" s="95"/>
      <c r="J108" s="95"/>
      <c r="K108" s="95"/>
      <c r="L108" s="95"/>
      <c r="M108" s="96"/>
    </row>
    <row r="109" spans="1:13" ht="13.5" x14ac:dyDescent="0.2">
      <c r="A109" s="97" t="s">
        <v>226</v>
      </c>
      <c r="B109" s="98"/>
      <c r="C109" s="98"/>
      <c r="D109" s="98"/>
      <c r="E109" s="98"/>
      <c r="F109" s="98"/>
      <c r="G109" s="98"/>
      <c r="H109" s="98"/>
      <c r="I109" s="98"/>
      <c r="J109" s="98"/>
      <c r="K109" s="98"/>
      <c r="L109" s="98"/>
      <c r="M109" s="99"/>
    </row>
    <row r="110" spans="1:13" ht="13.5" x14ac:dyDescent="0.2">
      <c r="A110" s="100" t="s">
        <v>227</v>
      </c>
      <c r="B110" s="101"/>
      <c r="C110" s="102" t="s">
        <v>228</v>
      </c>
      <c r="D110" s="102"/>
      <c r="E110" s="102" t="s">
        <v>229</v>
      </c>
      <c r="F110" s="102" t="s">
        <v>229</v>
      </c>
      <c r="G110" s="102"/>
      <c r="H110" s="102"/>
      <c r="I110" s="102"/>
      <c r="J110" s="102" t="s">
        <v>229</v>
      </c>
      <c r="K110" s="102"/>
      <c r="L110" s="102" t="s">
        <v>229</v>
      </c>
      <c r="M110" s="103" t="s">
        <v>229</v>
      </c>
    </row>
    <row r="111" spans="1:13" ht="13.5" x14ac:dyDescent="0.2">
      <c r="A111" s="57" t="s">
        <v>230</v>
      </c>
      <c r="B111" s="58"/>
      <c r="C111" s="34" t="s">
        <v>231</v>
      </c>
      <c r="D111" s="34"/>
      <c r="E111" s="34" t="s">
        <v>232</v>
      </c>
      <c r="F111" s="34" t="s">
        <v>232</v>
      </c>
      <c r="G111" s="34"/>
      <c r="H111" s="34"/>
      <c r="I111" s="34"/>
      <c r="J111" s="34" t="s">
        <v>232</v>
      </c>
      <c r="K111" s="34"/>
      <c r="L111" s="34" t="s">
        <v>232</v>
      </c>
      <c r="M111" s="35" t="s">
        <v>232</v>
      </c>
    </row>
    <row r="112" spans="1:13" ht="13.5" x14ac:dyDescent="0.2">
      <c r="A112" s="36" t="s">
        <v>233</v>
      </c>
      <c r="B112" s="37"/>
      <c r="C112" s="34" t="s">
        <v>234</v>
      </c>
      <c r="D112" s="34"/>
      <c r="E112" s="34" t="s">
        <v>235</v>
      </c>
      <c r="F112" s="34" t="s">
        <v>235</v>
      </c>
      <c r="G112" s="34"/>
      <c r="H112" s="34"/>
      <c r="I112" s="34"/>
      <c r="J112" s="34" t="s">
        <v>235</v>
      </c>
      <c r="K112" s="34"/>
      <c r="L112" s="34" t="s">
        <v>235</v>
      </c>
      <c r="M112" s="35" t="s">
        <v>235</v>
      </c>
    </row>
    <row r="113" spans="1:13" ht="13.5" x14ac:dyDescent="0.2">
      <c r="A113" s="57" t="s">
        <v>236</v>
      </c>
      <c r="B113" s="58"/>
      <c r="C113" s="34" t="s">
        <v>237</v>
      </c>
      <c r="D113" s="34"/>
      <c r="E113" s="34" t="s">
        <v>237</v>
      </c>
      <c r="F113" s="34" t="s">
        <v>237</v>
      </c>
      <c r="G113" s="34"/>
      <c r="H113" s="34"/>
      <c r="I113" s="34"/>
      <c r="J113" s="34" t="s">
        <v>237</v>
      </c>
      <c r="K113" s="34"/>
      <c r="L113" s="34" t="s">
        <v>237</v>
      </c>
      <c r="M113" s="35" t="s">
        <v>237</v>
      </c>
    </row>
    <row r="114" spans="1:13" ht="13.5" x14ac:dyDescent="0.2">
      <c r="A114" s="36" t="s">
        <v>238</v>
      </c>
      <c r="B114" s="37"/>
      <c r="C114" s="34" t="s">
        <v>239</v>
      </c>
      <c r="D114" s="34"/>
      <c r="E114" s="34" t="s">
        <v>240</v>
      </c>
      <c r="F114" s="34" t="s">
        <v>240</v>
      </c>
      <c r="G114" s="34"/>
      <c r="H114" s="34"/>
      <c r="I114" s="34"/>
      <c r="J114" s="34" t="s">
        <v>240</v>
      </c>
      <c r="K114" s="34"/>
      <c r="L114" s="34" t="s">
        <v>240</v>
      </c>
      <c r="M114" s="35" t="s">
        <v>240</v>
      </c>
    </row>
    <row r="115" spans="1:13" ht="13.5" x14ac:dyDescent="0.2">
      <c r="A115" s="36" t="s">
        <v>241</v>
      </c>
      <c r="B115" s="37"/>
      <c r="C115" s="34" t="s">
        <v>242</v>
      </c>
      <c r="D115" s="34"/>
      <c r="E115" s="34" t="s">
        <v>243</v>
      </c>
      <c r="F115" s="34" t="s">
        <v>243</v>
      </c>
      <c r="G115" s="34"/>
      <c r="H115" s="34"/>
      <c r="I115" s="34"/>
      <c r="J115" s="34" t="s">
        <v>243</v>
      </c>
      <c r="K115" s="34"/>
      <c r="L115" s="34" t="s">
        <v>243</v>
      </c>
      <c r="M115" s="35" t="s">
        <v>243</v>
      </c>
    </row>
    <row r="116" spans="1:13" ht="13.5" x14ac:dyDescent="0.2">
      <c r="A116" s="36" t="s">
        <v>244</v>
      </c>
      <c r="B116" s="37"/>
      <c r="C116" s="34" t="s">
        <v>245</v>
      </c>
      <c r="D116" s="34"/>
      <c r="E116" s="34" t="s">
        <v>245</v>
      </c>
      <c r="F116" s="34" t="s">
        <v>245</v>
      </c>
      <c r="G116" s="34"/>
      <c r="H116" s="34"/>
      <c r="I116" s="34"/>
      <c r="J116" s="34" t="s">
        <v>245</v>
      </c>
      <c r="K116" s="34"/>
      <c r="L116" s="34" t="s">
        <v>245</v>
      </c>
      <c r="M116" s="35" t="s">
        <v>245</v>
      </c>
    </row>
    <row r="117" spans="1:13" ht="13.5" x14ac:dyDescent="0.2">
      <c r="A117" s="36" t="s">
        <v>246</v>
      </c>
      <c r="B117" s="37"/>
      <c r="C117" s="34" t="s">
        <v>247</v>
      </c>
      <c r="D117" s="34"/>
      <c r="E117" s="34" t="s">
        <v>247</v>
      </c>
      <c r="F117" s="34" t="s">
        <v>247</v>
      </c>
      <c r="G117" s="34"/>
      <c r="H117" s="34"/>
      <c r="I117" s="34"/>
      <c r="J117" s="34" t="s">
        <v>247</v>
      </c>
      <c r="K117" s="34"/>
      <c r="L117" s="34" t="s">
        <v>247</v>
      </c>
      <c r="M117" s="35" t="s">
        <v>247</v>
      </c>
    </row>
    <row r="118" spans="1:13" ht="13.5" x14ac:dyDescent="0.2">
      <c r="A118" s="32" t="s">
        <v>248</v>
      </c>
      <c r="B118" s="33"/>
      <c r="C118" s="34" t="s">
        <v>249</v>
      </c>
      <c r="D118" s="34"/>
      <c r="E118" s="34" t="s">
        <v>249</v>
      </c>
      <c r="F118" s="34" t="s">
        <v>249</v>
      </c>
      <c r="G118" s="34"/>
      <c r="H118" s="34"/>
      <c r="I118" s="34"/>
      <c r="J118" s="34" t="s">
        <v>249</v>
      </c>
      <c r="K118" s="34"/>
      <c r="L118" s="34" t="s">
        <v>249</v>
      </c>
      <c r="M118" s="35" t="s">
        <v>249</v>
      </c>
    </row>
    <row r="119" spans="1:13" ht="13.5" x14ac:dyDescent="0.2">
      <c r="A119" s="57" t="s">
        <v>250</v>
      </c>
      <c r="B119" s="58"/>
      <c r="C119" s="34" t="s">
        <v>251</v>
      </c>
      <c r="D119" s="34"/>
      <c r="E119" s="34" t="s">
        <v>251</v>
      </c>
      <c r="F119" s="34" t="s">
        <v>251</v>
      </c>
      <c r="G119" s="34"/>
      <c r="H119" s="34"/>
      <c r="I119" s="34"/>
      <c r="J119" s="34" t="s">
        <v>251</v>
      </c>
      <c r="K119" s="34"/>
      <c r="L119" s="34" t="s">
        <v>251</v>
      </c>
      <c r="M119" s="35" t="s">
        <v>251</v>
      </c>
    </row>
    <row r="120" spans="1:13" ht="13.5" x14ac:dyDescent="0.2">
      <c r="A120" s="50" t="s">
        <v>252</v>
      </c>
      <c r="B120" s="51"/>
      <c r="C120" s="34" t="s">
        <v>253</v>
      </c>
      <c r="D120" s="34"/>
      <c r="E120" s="34" t="s">
        <v>253</v>
      </c>
      <c r="F120" s="34" t="s">
        <v>253</v>
      </c>
      <c r="G120" s="34"/>
      <c r="H120" s="34"/>
      <c r="I120" s="34"/>
      <c r="J120" s="34" t="s">
        <v>253</v>
      </c>
      <c r="K120" s="34"/>
      <c r="L120" s="34" t="s">
        <v>253</v>
      </c>
      <c r="M120" s="35" t="s">
        <v>253</v>
      </c>
    </row>
    <row r="121" spans="1:13" ht="13.5" x14ac:dyDescent="0.2">
      <c r="A121" s="57" t="s">
        <v>254</v>
      </c>
      <c r="B121" s="58"/>
      <c r="C121" s="34" t="s">
        <v>255</v>
      </c>
      <c r="D121" s="34"/>
      <c r="E121" s="34" t="s">
        <v>256</v>
      </c>
      <c r="F121" s="34" t="s">
        <v>256</v>
      </c>
      <c r="G121" s="34"/>
      <c r="H121" s="34"/>
      <c r="I121" s="34"/>
      <c r="J121" s="34" t="s">
        <v>256</v>
      </c>
      <c r="K121" s="34"/>
      <c r="L121" s="34" t="s">
        <v>256</v>
      </c>
      <c r="M121" s="35" t="s">
        <v>256</v>
      </c>
    </row>
    <row r="122" spans="1:13" ht="13.5" x14ac:dyDescent="0.2">
      <c r="A122" s="36" t="s">
        <v>257</v>
      </c>
      <c r="B122" s="37"/>
      <c r="C122" s="34" t="s">
        <v>258</v>
      </c>
      <c r="D122" s="34"/>
      <c r="E122" s="34" t="s">
        <v>258</v>
      </c>
      <c r="F122" s="34" t="s">
        <v>258</v>
      </c>
      <c r="G122" s="34"/>
      <c r="H122" s="34"/>
      <c r="I122" s="34"/>
      <c r="J122" s="34" t="s">
        <v>258</v>
      </c>
      <c r="K122" s="34"/>
      <c r="L122" s="34" t="s">
        <v>258</v>
      </c>
      <c r="M122" s="35" t="s">
        <v>258</v>
      </c>
    </row>
    <row r="123" spans="1:13" ht="14.25" thickBot="1" x14ac:dyDescent="0.3">
      <c r="A123" s="104" t="s">
        <v>259</v>
      </c>
      <c r="B123" s="105"/>
      <c r="C123" s="106" t="s">
        <v>260</v>
      </c>
      <c r="D123" s="106"/>
      <c r="E123" s="107" t="s">
        <v>261</v>
      </c>
      <c r="F123" s="107" t="s">
        <v>261</v>
      </c>
      <c r="G123" s="107"/>
      <c r="H123" s="107"/>
      <c r="I123" s="107"/>
      <c r="J123" s="107" t="s">
        <v>261</v>
      </c>
      <c r="K123" s="107"/>
      <c r="L123" s="107" t="s">
        <v>261</v>
      </c>
      <c r="M123" s="108" t="s">
        <v>261</v>
      </c>
    </row>
  </sheetData>
  <mergeCells count="69">
    <mergeCell ref="C98:M98"/>
    <mergeCell ref="C11:E11"/>
    <mergeCell ref="A94:B94"/>
    <mergeCell ref="C94:M94"/>
    <mergeCell ref="A95:B95"/>
    <mergeCell ref="C95:M95"/>
    <mergeCell ref="A96:B96"/>
    <mergeCell ref="C96:M96"/>
    <mergeCell ref="A92:M92"/>
    <mergeCell ref="C36:E36"/>
    <mergeCell ref="C57:E57"/>
    <mergeCell ref="A93:B93"/>
    <mergeCell ref="C93:M93"/>
    <mergeCell ref="C4:E8"/>
    <mergeCell ref="C83:E83"/>
    <mergeCell ref="C84:E84"/>
    <mergeCell ref="C85:E85"/>
    <mergeCell ref="A119:B119"/>
    <mergeCell ref="C119:M119"/>
    <mergeCell ref="A114:B114"/>
    <mergeCell ref="C114:M114"/>
    <mergeCell ref="A115:B115"/>
    <mergeCell ref="C115:M115"/>
    <mergeCell ref="A116:B116"/>
    <mergeCell ref="C116:M116"/>
    <mergeCell ref="C86:E86"/>
    <mergeCell ref="C87:E87"/>
    <mergeCell ref="C88:E88"/>
    <mergeCell ref="C82:E82"/>
    <mergeCell ref="A123:B123"/>
    <mergeCell ref="C123:M123"/>
    <mergeCell ref="A120:B120"/>
    <mergeCell ref="C120:M120"/>
    <mergeCell ref="A121:B121"/>
    <mergeCell ref="C121:M121"/>
    <mergeCell ref="A122:B122"/>
    <mergeCell ref="C122:M122"/>
    <mergeCell ref="A117:B117"/>
    <mergeCell ref="C117:M117"/>
    <mergeCell ref="A118:B118"/>
    <mergeCell ref="C118:M118"/>
    <mergeCell ref="A99:B99"/>
    <mergeCell ref="C99:M99"/>
    <mergeCell ref="A100:B107"/>
    <mergeCell ref="C100:M100"/>
    <mergeCell ref="C101:M101"/>
    <mergeCell ref="C102:M102"/>
    <mergeCell ref="C103:M103"/>
    <mergeCell ref="C104:M104"/>
    <mergeCell ref="C105:M105"/>
    <mergeCell ref="C106:M106"/>
    <mergeCell ref="A113:B113"/>
    <mergeCell ref="C113:M113"/>
    <mergeCell ref="A111:B111"/>
    <mergeCell ref="C111:M111"/>
    <mergeCell ref="A112:B112"/>
    <mergeCell ref="C112:M112"/>
    <mergeCell ref="C89:E89"/>
    <mergeCell ref="C90:E90"/>
    <mergeCell ref="C91:E91"/>
    <mergeCell ref="C107:M107"/>
    <mergeCell ref="A108:B108"/>
    <mergeCell ref="C108:M108"/>
    <mergeCell ref="A109:M109"/>
    <mergeCell ref="A110:B110"/>
    <mergeCell ref="C110:M110"/>
    <mergeCell ref="A97:B97"/>
    <mergeCell ref="C97:M97"/>
    <mergeCell ref="A98:B98"/>
  </mergeCells>
  <hyperlinks>
    <hyperlink ref="C123" r:id="rId1" xr:uid="{64315949-4A44-47FF-9971-39CAA85B5ED9}"/>
  </hyperlinks>
  <pageMargins left="0.75" right="0.75" top="1" bottom="1" header="0.5" footer="0.5"/>
  <pageSetup orientation="portrait" horizontalDpi="300" verticalDpi="300"/>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CE34AB-3965-4F1E-9DC7-C60A908DC28A}">
  <dimension ref="A4:P51"/>
  <sheetViews>
    <sheetView showGridLines="0" topLeftCell="A10" zoomScaleNormal="100" workbookViewId="0">
      <selection activeCell="J18" sqref="J18"/>
    </sheetView>
  </sheetViews>
  <sheetFormatPr defaultRowHeight="12.75" x14ac:dyDescent="0.2"/>
  <cols>
    <col min="2" max="2" width="25.140625" customWidth="1"/>
    <col min="10" max="10" width="11.5703125" style="118" bestFit="1" customWidth="1"/>
    <col min="11" max="12" width="10" style="118" bestFit="1" customWidth="1"/>
    <col min="13" max="13" width="11.5703125" style="118" bestFit="1" customWidth="1"/>
    <col min="14" max="14" width="16" style="118" customWidth="1"/>
    <col min="15" max="15" width="15.140625" style="118" customWidth="1"/>
    <col min="16" max="16" width="14.140625" style="118" bestFit="1" customWidth="1"/>
    <col min="17" max="18" width="12.5703125" bestFit="1" customWidth="1"/>
    <col min="264" max="264" width="13.140625" bestFit="1" customWidth="1"/>
    <col min="265" max="265" width="9.85546875" bestFit="1" customWidth="1"/>
    <col min="520" max="520" width="13.140625" bestFit="1" customWidth="1"/>
    <col min="521" max="521" width="9.85546875" bestFit="1" customWidth="1"/>
    <col min="776" max="776" width="13.140625" bestFit="1" customWidth="1"/>
    <col min="777" max="777" width="9.85546875" bestFit="1" customWidth="1"/>
    <col min="1032" max="1032" width="13.140625" bestFit="1" customWidth="1"/>
    <col min="1033" max="1033" width="9.85546875" bestFit="1" customWidth="1"/>
    <col min="1288" max="1288" width="13.140625" bestFit="1" customWidth="1"/>
    <col min="1289" max="1289" width="9.85546875" bestFit="1" customWidth="1"/>
    <col min="1544" max="1544" width="13.140625" bestFit="1" customWidth="1"/>
    <col min="1545" max="1545" width="9.85546875" bestFit="1" customWidth="1"/>
    <col min="1800" max="1800" width="13.140625" bestFit="1" customWidth="1"/>
    <col min="1801" max="1801" width="9.85546875" bestFit="1" customWidth="1"/>
    <col min="2056" max="2056" width="13.140625" bestFit="1" customWidth="1"/>
    <col min="2057" max="2057" width="9.85546875" bestFit="1" customWidth="1"/>
    <col min="2312" max="2312" width="13.140625" bestFit="1" customWidth="1"/>
    <col min="2313" max="2313" width="9.85546875" bestFit="1" customWidth="1"/>
    <col min="2568" max="2568" width="13.140625" bestFit="1" customWidth="1"/>
    <col min="2569" max="2569" width="9.85546875" bestFit="1" customWidth="1"/>
    <col min="2824" max="2824" width="13.140625" bestFit="1" customWidth="1"/>
    <col min="2825" max="2825" width="9.85546875" bestFit="1" customWidth="1"/>
    <col min="3080" max="3080" width="13.140625" bestFit="1" customWidth="1"/>
    <col min="3081" max="3081" width="9.85546875" bestFit="1" customWidth="1"/>
    <col min="3336" max="3336" width="13.140625" bestFit="1" customWidth="1"/>
    <col min="3337" max="3337" width="9.85546875" bestFit="1" customWidth="1"/>
    <col min="3592" max="3592" width="13.140625" bestFit="1" customWidth="1"/>
    <col min="3593" max="3593" width="9.85546875" bestFit="1" customWidth="1"/>
    <col min="3848" max="3848" width="13.140625" bestFit="1" customWidth="1"/>
    <col min="3849" max="3849" width="9.85546875" bestFit="1" customWidth="1"/>
    <col min="4104" max="4104" width="13.140625" bestFit="1" customWidth="1"/>
    <col min="4105" max="4105" width="9.85546875" bestFit="1" customWidth="1"/>
    <col min="4360" max="4360" width="13.140625" bestFit="1" customWidth="1"/>
    <col min="4361" max="4361" width="9.85546875" bestFit="1" customWidth="1"/>
    <col min="4616" max="4616" width="13.140625" bestFit="1" customWidth="1"/>
    <col min="4617" max="4617" width="9.85546875" bestFit="1" customWidth="1"/>
    <col min="4872" max="4872" width="13.140625" bestFit="1" customWidth="1"/>
    <col min="4873" max="4873" width="9.85546875" bestFit="1" customWidth="1"/>
    <col min="5128" max="5128" width="13.140625" bestFit="1" customWidth="1"/>
    <col min="5129" max="5129" width="9.85546875" bestFit="1" customWidth="1"/>
    <col min="5384" max="5384" width="13.140625" bestFit="1" customWidth="1"/>
    <col min="5385" max="5385" width="9.85546875" bestFit="1" customWidth="1"/>
    <col min="5640" max="5640" width="13.140625" bestFit="1" customWidth="1"/>
    <col min="5641" max="5641" width="9.85546875" bestFit="1" customWidth="1"/>
    <col min="5896" max="5896" width="13.140625" bestFit="1" customWidth="1"/>
    <col min="5897" max="5897" width="9.85546875" bestFit="1" customWidth="1"/>
    <col min="6152" max="6152" width="13.140625" bestFit="1" customWidth="1"/>
    <col min="6153" max="6153" width="9.85546875" bestFit="1" customWidth="1"/>
    <col min="6408" max="6408" width="13.140625" bestFit="1" customWidth="1"/>
    <col min="6409" max="6409" width="9.85546875" bestFit="1" customWidth="1"/>
    <col min="6664" max="6664" width="13.140625" bestFit="1" customWidth="1"/>
    <col min="6665" max="6665" width="9.85546875" bestFit="1" customWidth="1"/>
    <col min="6920" max="6920" width="13.140625" bestFit="1" customWidth="1"/>
    <col min="6921" max="6921" width="9.85546875" bestFit="1" customWidth="1"/>
    <col min="7176" max="7176" width="13.140625" bestFit="1" customWidth="1"/>
    <col min="7177" max="7177" width="9.85546875" bestFit="1" customWidth="1"/>
    <col min="7432" max="7432" width="13.140625" bestFit="1" customWidth="1"/>
    <col min="7433" max="7433" width="9.85546875" bestFit="1" customWidth="1"/>
    <col min="7688" max="7688" width="13.140625" bestFit="1" customWidth="1"/>
    <col min="7689" max="7689" width="9.85546875" bestFit="1" customWidth="1"/>
    <col min="7944" max="7944" width="13.140625" bestFit="1" customWidth="1"/>
    <col min="7945" max="7945" width="9.85546875" bestFit="1" customWidth="1"/>
    <col min="8200" max="8200" width="13.140625" bestFit="1" customWidth="1"/>
    <col min="8201" max="8201" width="9.85546875" bestFit="1" customWidth="1"/>
    <col min="8456" max="8456" width="13.140625" bestFit="1" customWidth="1"/>
    <col min="8457" max="8457" width="9.85546875" bestFit="1" customWidth="1"/>
    <col min="8712" max="8712" width="13.140625" bestFit="1" customWidth="1"/>
    <col min="8713" max="8713" width="9.85546875" bestFit="1" customWidth="1"/>
    <col min="8968" max="8968" width="13.140625" bestFit="1" customWidth="1"/>
    <col min="8969" max="8969" width="9.85546875" bestFit="1" customWidth="1"/>
    <col min="9224" max="9224" width="13.140625" bestFit="1" customWidth="1"/>
    <col min="9225" max="9225" width="9.85546875" bestFit="1" customWidth="1"/>
    <col min="9480" max="9480" width="13.140625" bestFit="1" customWidth="1"/>
    <col min="9481" max="9481" width="9.85546875" bestFit="1" customWidth="1"/>
    <col min="9736" max="9736" width="13.140625" bestFit="1" customWidth="1"/>
    <col min="9737" max="9737" width="9.85546875" bestFit="1" customWidth="1"/>
    <col min="9992" max="9992" width="13.140625" bestFit="1" customWidth="1"/>
    <col min="9993" max="9993" width="9.85546875" bestFit="1" customWidth="1"/>
    <col min="10248" max="10248" width="13.140625" bestFit="1" customWidth="1"/>
    <col min="10249" max="10249" width="9.85546875" bestFit="1" customWidth="1"/>
    <col min="10504" max="10504" width="13.140625" bestFit="1" customWidth="1"/>
    <col min="10505" max="10505" width="9.85546875" bestFit="1" customWidth="1"/>
    <col min="10760" max="10760" width="13.140625" bestFit="1" customWidth="1"/>
    <col min="10761" max="10761" width="9.85546875" bestFit="1" customWidth="1"/>
    <col min="11016" max="11016" width="13.140625" bestFit="1" customWidth="1"/>
    <col min="11017" max="11017" width="9.85546875" bestFit="1" customWidth="1"/>
    <col min="11272" max="11272" width="13.140625" bestFit="1" customWidth="1"/>
    <col min="11273" max="11273" width="9.85546875" bestFit="1" customWidth="1"/>
    <col min="11528" max="11528" width="13.140625" bestFit="1" customWidth="1"/>
    <col min="11529" max="11529" width="9.85546875" bestFit="1" customWidth="1"/>
    <col min="11784" max="11784" width="13.140625" bestFit="1" customWidth="1"/>
    <col min="11785" max="11785" width="9.85546875" bestFit="1" customWidth="1"/>
    <col min="12040" max="12040" width="13.140625" bestFit="1" customWidth="1"/>
    <col min="12041" max="12041" width="9.85546875" bestFit="1" customWidth="1"/>
    <col min="12296" max="12296" width="13.140625" bestFit="1" customWidth="1"/>
    <col min="12297" max="12297" width="9.85546875" bestFit="1" customWidth="1"/>
    <col min="12552" max="12552" width="13.140625" bestFit="1" customWidth="1"/>
    <col min="12553" max="12553" width="9.85546875" bestFit="1" customWidth="1"/>
    <col min="12808" max="12808" width="13.140625" bestFit="1" customWidth="1"/>
    <col min="12809" max="12809" width="9.85546875" bestFit="1" customWidth="1"/>
    <col min="13064" max="13064" width="13.140625" bestFit="1" customWidth="1"/>
    <col min="13065" max="13065" width="9.85546875" bestFit="1" customWidth="1"/>
    <col min="13320" max="13320" width="13.140625" bestFit="1" customWidth="1"/>
    <col min="13321" max="13321" width="9.85546875" bestFit="1" customWidth="1"/>
    <col min="13576" max="13576" width="13.140625" bestFit="1" customWidth="1"/>
    <col min="13577" max="13577" width="9.85546875" bestFit="1" customWidth="1"/>
    <col min="13832" max="13832" width="13.140625" bestFit="1" customWidth="1"/>
    <col min="13833" max="13833" width="9.85546875" bestFit="1" customWidth="1"/>
    <col min="14088" max="14088" width="13.140625" bestFit="1" customWidth="1"/>
    <col min="14089" max="14089" width="9.85546875" bestFit="1" customWidth="1"/>
    <col min="14344" max="14344" width="13.140625" bestFit="1" customWidth="1"/>
    <col min="14345" max="14345" width="9.85546875" bestFit="1" customWidth="1"/>
    <col min="14600" max="14600" width="13.140625" bestFit="1" customWidth="1"/>
    <col min="14601" max="14601" width="9.85546875" bestFit="1" customWidth="1"/>
    <col min="14856" max="14856" width="13.140625" bestFit="1" customWidth="1"/>
    <col min="14857" max="14857" width="9.85546875" bestFit="1" customWidth="1"/>
    <col min="15112" max="15112" width="13.140625" bestFit="1" customWidth="1"/>
    <col min="15113" max="15113" width="9.85546875" bestFit="1" customWidth="1"/>
    <col min="15368" max="15368" width="13.140625" bestFit="1" customWidth="1"/>
    <col min="15369" max="15369" width="9.85546875" bestFit="1" customWidth="1"/>
    <col min="15624" max="15624" width="13.140625" bestFit="1" customWidth="1"/>
    <col min="15625" max="15625" width="9.85546875" bestFit="1" customWidth="1"/>
    <col min="15880" max="15880" width="13.140625" bestFit="1" customWidth="1"/>
    <col min="15881" max="15881" width="9.85546875" bestFit="1" customWidth="1"/>
    <col min="16136" max="16136" width="13.140625" bestFit="1" customWidth="1"/>
    <col min="16137" max="16137" width="9.85546875" bestFit="1" customWidth="1"/>
  </cols>
  <sheetData>
    <row r="4" spans="1:16" x14ac:dyDescent="0.2">
      <c r="A4" s="1" t="s">
        <v>0</v>
      </c>
      <c r="C4" s="52" t="s">
        <v>1</v>
      </c>
      <c r="D4" s="53"/>
      <c r="E4" s="53"/>
      <c r="I4" s="1"/>
    </row>
    <row r="5" spans="1:16" x14ac:dyDescent="0.2">
      <c r="C5" s="53"/>
      <c r="D5" s="53"/>
      <c r="E5" s="53"/>
      <c r="I5" s="1"/>
    </row>
    <row r="6" spans="1:16" x14ac:dyDescent="0.2">
      <c r="C6" s="53"/>
      <c r="D6" s="53"/>
      <c r="E6" s="53"/>
    </row>
    <row r="7" spans="1:16" x14ac:dyDescent="0.2">
      <c r="C7" s="53"/>
      <c r="D7" s="53"/>
      <c r="E7" s="53"/>
      <c r="I7" s="1"/>
    </row>
    <row r="8" spans="1:16" x14ac:dyDescent="0.2">
      <c r="C8" s="53"/>
      <c r="D8" s="53"/>
      <c r="E8" s="53"/>
      <c r="I8" s="1"/>
    </row>
    <row r="9" spans="1:16" x14ac:dyDescent="0.2">
      <c r="A9" s="1" t="s">
        <v>194</v>
      </c>
      <c r="B9" s="2">
        <v>79327556</v>
      </c>
      <c r="I9" s="1"/>
    </row>
    <row r="10" spans="1:16" x14ac:dyDescent="0.2">
      <c r="A10" s="1" t="s">
        <v>2</v>
      </c>
      <c r="B10" s="2">
        <v>4769326838</v>
      </c>
      <c r="K10" s="118">
        <v>0.02</v>
      </c>
      <c r="L10" s="118">
        <v>0.02</v>
      </c>
    </row>
    <row r="11" spans="1:16" ht="48" x14ac:dyDescent="0.2">
      <c r="A11" s="3" t="s">
        <v>4</v>
      </c>
      <c r="B11" s="3" t="s">
        <v>5</v>
      </c>
      <c r="C11" s="59" t="s">
        <v>6</v>
      </c>
      <c r="D11" s="60"/>
      <c r="E11" s="61"/>
      <c r="F11" s="3" t="s">
        <v>7</v>
      </c>
      <c r="G11" s="5" t="s">
        <v>8</v>
      </c>
      <c r="H11" s="5" t="s">
        <v>9</v>
      </c>
      <c r="I11" s="3" t="s">
        <v>10</v>
      </c>
      <c r="J11" s="119" t="s">
        <v>12</v>
      </c>
      <c r="K11" s="120" t="s">
        <v>195</v>
      </c>
      <c r="L11" s="120" t="s">
        <v>196</v>
      </c>
      <c r="M11" s="120" t="s">
        <v>12</v>
      </c>
      <c r="N11" s="120" t="s">
        <v>11</v>
      </c>
      <c r="O11" s="120" t="s">
        <v>197</v>
      </c>
      <c r="P11" s="120" t="s">
        <v>11</v>
      </c>
    </row>
    <row r="12" spans="1:16" s="154" customFormat="1" ht="24" x14ac:dyDescent="0.2">
      <c r="A12" s="146">
        <v>1.1200000000000001</v>
      </c>
      <c r="B12" s="146" t="s">
        <v>262</v>
      </c>
      <c r="C12" s="147" t="s">
        <v>263</v>
      </c>
      <c r="D12" s="148"/>
      <c r="E12" s="149"/>
      <c r="F12" s="150"/>
      <c r="G12" s="151"/>
      <c r="H12" s="152">
        <v>2</v>
      </c>
      <c r="I12" s="151" t="s">
        <v>17</v>
      </c>
      <c r="J12" s="153">
        <v>574042.80000000005</v>
      </c>
      <c r="K12" s="153">
        <f t="shared" ref="K12" si="0">ROUNDUP(J12*$K$10,0)</f>
        <v>11481</v>
      </c>
      <c r="L12" s="153">
        <f t="shared" ref="L12" si="1">ROUNDUP(J12*$L$10,0)</f>
        <v>11481</v>
      </c>
      <c r="M12" s="153">
        <f t="shared" ref="M12" si="2">J12+K12+L12</f>
        <v>597004.80000000005</v>
      </c>
      <c r="N12" s="153">
        <f t="shared" ref="N12" si="3">M12*H12</f>
        <v>1194009.6000000001</v>
      </c>
      <c r="O12" s="153">
        <f t="shared" ref="O12" si="4">N12*18%</f>
        <v>214921.728</v>
      </c>
      <c r="P12" s="153">
        <f t="shared" ref="P12" si="5">N12+O12</f>
        <v>1408931.3280000002</v>
      </c>
    </row>
    <row r="13" spans="1:16" x14ac:dyDescent="0.2">
      <c r="A13" s="4"/>
      <c r="B13" s="4"/>
      <c r="C13" s="54"/>
      <c r="D13" s="55"/>
      <c r="E13" s="56"/>
      <c r="F13" s="4"/>
      <c r="G13" s="4"/>
      <c r="H13" s="4"/>
      <c r="I13" s="4"/>
      <c r="J13" s="121"/>
      <c r="K13" s="121"/>
      <c r="L13" s="121"/>
      <c r="M13" s="121"/>
      <c r="N13" s="121"/>
      <c r="O13" s="121"/>
      <c r="P13" s="121"/>
    </row>
    <row r="14" spans="1:16" x14ac:dyDescent="0.2">
      <c r="A14" s="4"/>
      <c r="B14" s="4"/>
      <c r="C14" s="54"/>
      <c r="D14" s="55"/>
      <c r="E14" s="56"/>
      <c r="F14" s="4"/>
      <c r="G14" s="4"/>
      <c r="H14" s="4"/>
      <c r="I14" s="4"/>
      <c r="J14" s="121"/>
      <c r="K14" s="121"/>
      <c r="L14" s="121"/>
      <c r="M14" s="121"/>
      <c r="N14" s="121"/>
      <c r="O14" s="121"/>
      <c r="P14" s="121"/>
    </row>
    <row r="15" spans="1:16" x14ac:dyDescent="0.2">
      <c r="A15" s="4"/>
      <c r="B15" s="4"/>
      <c r="C15" s="54"/>
      <c r="D15" s="55"/>
      <c r="E15" s="56"/>
      <c r="F15" s="4"/>
      <c r="G15" s="4"/>
      <c r="H15" s="4"/>
      <c r="I15" s="4"/>
      <c r="J15" s="121"/>
      <c r="K15" s="121"/>
      <c r="L15" s="121"/>
      <c r="M15" s="121"/>
      <c r="N15" s="121"/>
      <c r="O15" s="121"/>
      <c r="P15" s="121"/>
    </row>
    <row r="16" spans="1:16" x14ac:dyDescent="0.2">
      <c r="A16" s="4"/>
      <c r="B16" s="4"/>
      <c r="C16" s="13" t="s">
        <v>11</v>
      </c>
      <c r="D16" s="14"/>
      <c r="E16" s="15"/>
      <c r="F16" s="4"/>
      <c r="G16" s="4"/>
      <c r="H16" s="4"/>
      <c r="I16" s="4"/>
      <c r="J16" s="121"/>
      <c r="K16" s="121"/>
      <c r="L16" s="121"/>
      <c r="M16" s="121"/>
      <c r="N16" s="120">
        <f>SUM(N12:N14)</f>
        <v>1194009.6000000001</v>
      </c>
      <c r="O16" s="120">
        <f>SUM(O12:O14)</f>
        <v>214921.728</v>
      </c>
      <c r="P16" s="120">
        <f>SUM(P12:P14)</f>
        <v>1408931.3280000002</v>
      </c>
    </row>
    <row r="17" spans="1:16" x14ac:dyDescent="0.2">
      <c r="A17" s="4"/>
      <c r="B17" s="4"/>
      <c r="C17" s="13"/>
      <c r="D17" s="14"/>
      <c r="E17" s="15"/>
      <c r="F17" s="4"/>
      <c r="G17" s="4"/>
      <c r="H17" s="4"/>
      <c r="I17" s="4"/>
      <c r="J17" s="121"/>
      <c r="K17" s="121"/>
      <c r="L17" s="121"/>
      <c r="M17" s="121"/>
      <c r="N17" s="120"/>
      <c r="O17" s="120"/>
      <c r="P17" s="120"/>
    </row>
    <row r="18" spans="1:16" x14ac:dyDescent="0.2">
      <c r="B18" s="4"/>
      <c r="C18" s="13"/>
      <c r="D18" s="14"/>
      <c r="E18" s="15"/>
      <c r="F18" s="4"/>
      <c r="G18" s="4"/>
      <c r="H18" s="4"/>
      <c r="I18" s="4"/>
      <c r="J18" s="121"/>
      <c r="K18" s="121"/>
      <c r="L18" s="121"/>
      <c r="M18" s="121"/>
      <c r="N18" s="120"/>
      <c r="O18" s="120"/>
      <c r="P18" s="120"/>
    </row>
    <row r="19" spans="1:16" x14ac:dyDescent="0.2">
      <c r="B19" s="4"/>
      <c r="C19" s="13" t="s">
        <v>11</v>
      </c>
      <c r="D19" s="14"/>
      <c r="E19" s="15"/>
      <c r="F19" s="4"/>
      <c r="G19" s="4"/>
      <c r="H19" s="4"/>
      <c r="I19" s="4"/>
      <c r="J19" s="121"/>
      <c r="K19" s="121"/>
      <c r="L19" s="121"/>
      <c r="M19" s="121"/>
      <c r="N19" s="120">
        <f>N16-(N17+N18)</f>
        <v>1194009.6000000001</v>
      </c>
      <c r="O19" s="120">
        <f>N19*18%</f>
        <v>214921.728</v>
      </c>
      <c r="P19" s="120">
        <f>N19+O19</f>
        <v>1408931.3280000002</v>
      </c>
    </row>
    <row r="20" spans="1:16" ht="13.5" x14ac:dyDescent="0.2">
      <c r="A20" s="122" t="s">
        <v>202</v>
      </c>
      <c r="B20" s="123"/>
      <c r="C20" s="123"/>
      <c r="D20" s="123"/>
      <c r="E20" s="123"/>
      <c r="F20" s="123"/>
      <c r="G20" s="123"/>
      <c r="H20" s="123"/>
      <c r="I20" s="123"/>
      <c r="J20" s="123"/>
      <c r="K20" s="123"/>
      <c r="L20" s="123"/>
      <c r="M20" s="124"/>
    </row>
    <row r="21" spans="1:16" ht="13.5" x14ac:dyDescent="0.2">
      <c r="A21" s="36" t="s">
        <v>203</v>
      </c>
      <c r="B21" s="37"/>
      <c r="C21" s="62" t="s">
        <v>204</v>
      </c>
      <c r="D21" s="62"/>
      <c r="E21" s="62"/>
      <c r="F21" s="62"/>
      <c r="G21" s="62"/>
      <c r="H21" s="62"/>
      <c r="I21" s="62"/>
      <c r="J21" s="62"/>
      <c r="K21" s="62"/>
      <c r="L21" s="62"/>
      <c r="M21" s="63"/>
    </row>
    <row r="22" spans="1:16" ht="13.5" x14ac:dyDescent="0.2">
      <c r="A22" s="36" t="s">
        <v>205</v>
      </c>
      <c r="B22" s="37"/>
      <c r="C22" s="62" t="s">
        <v>206</v>
      </c>
      <c r="D22" s="62"/>
      <c r="E22" s="62"/>
      <c r="F22" s="62"/>
      <c r="G22" s="62"/>
      <c r="H22" s="62"/>
      <c r="I22" s="62"/>
      <c r="J22" s="62"/>
      <c r="K22" s="62"/>
      <c r="L22" s="62"/>
      <c r="M22" s="63"/>
    </row>
    <row r="23" spans="1:16" ht="13.5" x14ac:dyDescent="0.2">
      <c r="A23" s="36" t="s">
        <v>207</v>
      </c>
      <c r="B23" s="37"/>
      <c r="C23" s="64">
        <v>0.18</v>
      </c>
      <c r="D23" s="64"/>
      <c r="E23" s="62"/>
      <c r="F23" s="62"/>
      <c r="G23" s="62"/>
      <c r="H23" s="62"/>
      <c r="I23" s="62"/>
      <c r="J23" s="62"/>
      <c r="K23" s="62"/>
      <c r="L23" s="62"/>
      <c r="M23" s="63"/>
    </row>
    <row r="24" spans="1:16" s="118" customFormat="1" ht="13.5" x14ac:dyDescent="0.2">
      <c r="A24" s="65" t="s">
        <v>208</v>
      </c>
      <c r="B24" s="66"/>
      <c r="C24" s="67" t="s">
        <v>209</v>
      </c>
      <c r="D24" s="67"/>
      <c r="E24" s="67"/>
      <c r="F24" s="67"/>
      <c r="G24" s="67"/>
      <c r="H24" s="67"/>
      <c r="I24" s="67"/>
      <c r="J24" s="67"/>
      <c r="K24" s="67"/>
      <c r="L24" s="67"/>
      <c r="M24" s="68"/>
    </row>
    <row r="25" spans="1:16" s="118" customFormat="1" ht="13.5" x14ac:dyDescent="0.2">
      <c r="A25" s="11" t="s">
        <v>210</v>
      </c>
      <c r="B25" s="12"/>
      <c r="C25" s="30" t="s">
        <v>211</v>
      </c>
      <c r="D25" s="30"/>
      <c r="E25" s="30"/>
      <c r="F25" s="30"/>
      <c r="G25" s="30"/>
      <c r="H25" s="30"/>
      <c r="I25" s="30"/>
      <c r="J25" s="30"/>
      <c r="K25" s="30"/>
      <c r="L25" s="30"/>
      <c r="M25" s="31"/>
    </row>
    <row r="26" spans="1:16" s="118" customFormat="1" ht="13.5" x14ac:dyDescent="0.2">
      <c r="A26" s="11" t="s">
        <v>212</v>
      </c>
      <c r="B26" s="12"/>
      <c r="C26" s="30" t="s">
        <v>213</v>
      </c>
      <c r="D26" s="30"/>
      <c r="E26" s="30"/>
      <c r="F26" s="30"/>
      <c r="G26" s="30"/>
      <c r="H26" s="30"/>
      <c r="I26" s="30"/>
      <c r="J26" s="30"/>
      <c r="K26" s="30"/>
      <c r="L26" s="30"/>
      <c r="M26" s="31"/>
    </row>
    <row r="27" spans="1:16" s="118" customFormat="1" ht="13.5" x14ac:dyDescent="0.2">
      <c r="A27" s="36" t="s">
        <v>214</v>
      </c>
      <c r="B27" s="37"/>
      <c r="C27" s="38" t="s">
        <v>215</v>
      </c>
      <c r="D27" s="39"/>
      <c r="E27" s="39"/>
      <c r="F27" s="39"/>
      <c r="G27" s="39"/>
      <c r="H27" s="39"/>
      <c r="I27" s="39"/>
      <c r="J27" s="39"/>
      <c r="K27" s="39"/>
      <c r="L27" s="39"/>
      <c r="M27" s="40"/>
    </row>
    <row r="28" spans="1:16" s="118" customFormat="1" ht="13.5" x14ac:dyDescent="0.2">
      <c r="A28" s="41" t="s">
        <v>216</v>
      </c>
      <c r="B28" s="42"/>
      <c r="C28" s="30" t="s">
        <v>217</v>
      </c>
      <c r="D28" s="30"/>
      <c r="E28" s="30"/>
      <c r="F28" s="30"/>
      <c r="G28" s="30"/>
      <c r="H28" s="30"/>
      <c r="I28" s="30"/>
      <c r="J28" s="30"/>
      <c r="K28" s="30"/>
      <c r="L28" s="30"/>
      <c r="M28" s="31"/>
    </row>
    <row r="29" spans="1:16" s="118" customFormat="1" ht="13.5" x14ac:dyDescent="0.2">
      <c r="A29" s="43"/>
      <c r="B29" s="44"/>
      <c r="C29" s="30" t="s">
        <v>218</v>
      </c>
      <c r="D29" s="30"/>
      <c r="E29" s="30"/>
      <c r="F29" s="30"/>
      <c r="G29" s="30"/>
      <c r="H29" s="30"/>
      <c r="I29" s="30"/>
      <c r="J29" s="30"/>
      <c r="K29" s="30"/>
      <c r="L29" s="30"/>
      <c r="M29" s="31"/>
    </row>
    <row r="30" spans="1:16" s="118" customFormat="1" ht="13.5" x14ac:dyDescent="0.2">
      <c r="A30" s="43"/>
      <c r="B30" s="44"/>
      <c r="C30" s="30"/>
      <c r="D30" s="30"/>
      <c r="E30" s="30"/>
      <c r="F30" s="30"/>
      <c r="G30" s="30"/>
      <c r="H30" s="30"/>
      <c r="I30" s="30"/>
      <c r="J30" s="30"/>
      <c r="K30" s="30"/>
      <c r="L30" s="30"/>
      <c r="M30" s="31"/>
    </row>
    <row r="31" spans="1:16" s="118" customFormat="1" ht="13.5" x14ac:dyDescent="0.2">
      <c r="A31" s="43"/>
      <c r="B31" s="44"/>
      <c r="C31" s="30" t="s">
        <v>219</v>
      </c>
      <c r="D31" s="30"/>
      <c r="E31" s="30"/>
      <c r="F31" s="30"/>
      <c r="G31" s="30"/>
      <c r="H31" s="30"/>
      <c r="I31" s="30"/>
      <c r="J31" s="30"/>
      <c r="K31" s="30"/>
      <c r="L31" s="30"/>
      <c r="M31" s="31"/>
    </row>
    <row r="32" spans="1:16" s="118" customFormat="1" ht="13.5" x14ac:dyDescent="0.2">
      <c r="A32" s="43"/>
      <c r="B32" s="44"/>
      <c r="C32" s="38" t="s">
        <v>220</v>
      </c>
      <c r="D32" s="39"/>
      <c r="E32" s="39"/>
      <c r="F32" s="39"/>
      <c r="G32" s="39"/>
      <c r="H32" s="39"/>
      <c r="I32" s="39"/>
      <c r="J32" s="39"/>
      <c r="K32" s="39"/>
      <c r="L32" s="39"/>
      <c r="M32" s="40"/>
    </row>
    <row r="33" spans="1:13" s="118" customFormat="1" ht="13.5" x14ac:dyDescent="0.2">
      <c r="A33" s="43"/>
      <c r="B33" s="44"/>
      <c r="C33" s="30" t="s">
        <v>221</v>
      </c>
      <c r="D33" s="30"/>
      <c r="E33" s="30"/>
      <c r="F33" s="30"/>
      <c r="G33" s="30"/>
      <c r="H33" s="30"/>
      <c r="I33" s="30"/>
      <c r="J33" s="30"/>
      <c r="K33" s="30"/>
      <c r="L33" s="30"/>
      <c r="M33" s="31"/>
    </row>
    <row r="34" spans="1:13" s="118" customFormat="1" ht="13.5" x14ac:dyDescent="0.2">
      <c r="A34" s="43"/>
      <c r="B34" s="44"/>
      <c r="C34" s="16" t="s">
        <v>222</v>
      </c>
      <c r="D34" s="16"/>
      <c r="E34" s="17"/>
      <c r="F34" s="17"/>
      <c r="G34" s="17"/>
      <c r="H34" s="17"/>
      <c r="I34" s="17"/>
      <c r="J34" s="17"/>
      <c r="K34" s="17"/>
      <c r="L34" s="17"/>
      <c r="M34" s="18"/>
    </row>
    <row r="35" spans="1:13" s="118" customFormat="1" ht="13.5" x14ac:dyDescent="0.2">
      <c r="A35" s="43"/>
      <c r="B35" s="44"/>
      <c r="C35" s="16" t="s">
        <v>223</v>
      </c>
      <c r="D35" s="16"/>
      <c r="E35" s="17"/>
      <c r="F35" s="17"/>
      <c r="G35" s="17"/>
      <c r="H35" s="17"/>
      <c r="I35" s="17"/>
      <c r="J35" s="17"/>
      <c r="K35" s="17"/>
      <c r="L35" s="17"/>
      <c r="M35" s="18"/>
    </row>
    <row r="36" spans="1:13" s="118" customFormat="1" ht="13.5" x14ac:dyDescent="0.2">
      <c r="A36" s="19" t="s">
        <v>224</v>
      </c>
      <c r="B36" s="20"/>
      <c r="C36" s="21" t="s">
        <v>225</v>
      </c>
      <c r="D36" s="21"/>
      <c r="E36" s="21"/>
      <c r="F36" s="21"/>
      <c r="G36" s="21"/>
      <c r="H36" s="21"/>
      <c r="I36" s="21"/>
      <c r="J36" s="21"/>
      <c r="K36" s="21"/>
      <c r="L36" s="21"/>
      <c r="M36" s="22"/>
    </row>
    <row r="37" spans="1:13" s="118" customFormat="1" ht="13.5" x14ac:dyDescent="0.2">
      <c r="A37" s="23" t="s">
        <v>226</v>
      </c>
      <c r="B37" s="24"/>
      <c r="C37" s="24"/>
      <c r="D37" s="24"/>
      <c r="E37" s="24"/>
      <c r="F37" s="24"/>
      <c r="G37" s="24"/>
      <c r="H37" s="24"/>
      <c r="I37" s="24"/>
      <c r="J37" s="24"/>
      <c r="K37" s="24"/>
      <c r="L37" s="24"/>
      <c r="M37" s="25"/>
    </row>
    <row r="38" spans="1:13" s="118" customFormat="1" ht="13.5" x14ac:dyDescent="0.2">
      <c r="A38" s="26" t="s">
        <v>227</v>
      </c>
      <c r="B38" s="27"/>
      <c r="C38" s="28" t="s">
        <v>228</v>
      </c>
      <c r="D38" s="28"/>
      <c r="E38" s="28" t="s">
        <v>229</v>
      </c>
      <c r="F38" s="28" t="s">
        <v>229</v>
      </c>
      <c r="G38" s="28"/>
      <c r="H38" s="28"/>
      <c r="I38" s="28"/>
      <c r="J38" s="28" t="s">
        <v>229</v>
      </c>
      <c r="K38" s="28"/>
      <c r="L38" s="28" t="s">
        <v>229</v>
      </c>
      <c r="M38" s="29" t="s">
        <v>229</v>
      </c>
    </row>
    <row r="39" spans="1:13" s="118" customFormat="1" ht="13.5" x14ac:dyDescent="0.2">
      <c r="A39" s="7" t="s">
        <v>230</v>
      </c>
      <c r="B39" s="8"/>
      <c r="C39" s="9" t="s">
        <v>231</v>
      </c>
      <c r="D39" s="9"/>
      <c r="E39" s="9" t="s">
        <v>232</v>
      </c>
      <c r="F39" s="9" t="s">
        <v>232</v>
      </c>
      <c r="G39" s="9"/>
      <c r="H39" s="9"/>
      <c r="I39" s="9"/>
      <c r="J39" s="9" t="s">
        <v>232</v>
      </c>
      <c r="K39" s="9"/>
      <c r="L39" s="9" t="s">
        <v>232</v>
      </c>
      <c r="M39" s="10" t="s">
        <v>232</v>
      </c>
    </row>
    <row r="40" spans="1:13" s="118" customFormat="1" ht="13.5" x14ac:dyDescent="0.2">
      <c r="A40" s="11" t="s">
        <v>233</v>
      </c>
      <c r="B40" s="12"/>
      <c r="C40" s="9" t="s">
        <v>234</v>
      </c>
      <c r="D40" s="9"/>
      <c r="E40" s="9" t="s">
        <v>235</v>
      </c>
      <c r="F40" s="9" t="s">
        <v>235</v>
      </c>
      <c r="G40" s="9"/>
      <c r="H40" s="9"/>
      <c r="I40" s="9"/>
      <c r="J40" s="9" t="s">
        <v>235</v>
      </c>
      <c r="K40" s="9"/>
      <c r="L40" s="9" t="s">
        <v>235</v>
      </c>
      <c r="M40" s="10" t="s">
        <v>235</v>
      </c>
    </row>
    <row r="41" spans="1:13" s="118" customFormat="1" ht="13.5" x14ac:dyDescent="0.2">
      <c r="A41" s="7" t="s">
        <v>236</v>
      </c>
      <c r="B41" s="8"/>
      <c r="C41" s="9" t="s">
        <v>237</v>
      </c>
      <c r="D41" s="9"/>
      <c r="E41" s="9" t="s">
        <v>237</v>
      </c>
      <c r="F41" s="9" t="s">
        <v>237</v>
      </c>
      <c r="G41" s="9"/>
      <c r="H41" s="9"/>
      <c r="I41" s="9"/>
      <c r="J41" s="9" t="s">
        <v>237</v>
      </c>
      <c r="K41" s="9"/>
      <c r="L41" s="9" t="s">
        <v>237</v>
      </c>
      <c r="M41" s="10" t="s">
        <v>237</v>
      </c>
    </row>
    <row r="42" spans="1:13" s="118" customFormat="1" ht="13.5" x14ac:dyDescent="0.2">
      <c r="A42" s="11" t="s">
        <v>238</v>
      </c>
      <c r="B42" s="12"/>
      <c r="C42" s="9" t="s">
        <v>239</v>
      </c>
      <c r="D42" s="9"/>
      <c r="E42" s="9" t="s">
        <v>240</v>
      </c>
      <c r="F42" s="9" t="s">
        <v>240</v>
      </c>
      <c r="G42" s="9"/>
      <c r="H42" s="9"/>
      <c r="I42" s="9"/>
      <c r="J42" s="9" t="s">
        <v>240</v>
      </c>
      <c r="K42" s="9"/>
      <c r="L42" s="9" t="s">
        <v>240</v>
      </c>
      <c r="M42" s="10" t="s">
        <v>240</v>
      </c>
    </row>
    <row r="43" spans="1:13" s="118" customFormat="1" ht="13.5" x14ac:dyDescent="0.2">
      <c r="A43" s="11" t="s">
        <v>241</v>
      </c>
      <c r="B43" s="12"/>
      <c r="C43" s="9" t="s">
        <v>242</v>
      </c>
      <c r="D43" s="9"/>
      <c r="E43" s="9" t="s">
        <v>243</v>
      </c>
      <c r="F43" s="9" t="s">
        <v>243</v>
      </c>
      <c r="G43" s="9"/>
      <c r="H43" s="9"/>
      <c r="I43" s="9"/>
      <c r="J43" s="9" t="s">
        <v>243</v>
      </c>
      <c r="K43" s="9"/>
      <c r="L43" s="9" t="s">
        <v>243</v>
      </c>
      <c r="M43" s="10" t="s">
        <v>243</v>
      </c>
    </row>
    <row r="44" spans="1:13" s="118" customFormat="1" ht="13.5" x14ac:dyDescent="0.2">
      <c r="A44" s="11" t="s">
        <v>244</v>
      </c>
      <c r="B44" s="12"/>
      <c r="C44" s="9" t="s">
        <v>245</v>
      </c>
      <c r="D44" s="9"/>
      <c r="E44" s="9" t="s">
        <v>245</v>
      </c>
      <c r="F44" s="9" t="s">
        <v>245</v>
      </c>
      <c r="G44" s="9"/>
      <c r="H44" s="9"/>
      <c r="I44" s="9"/>
      <c r="J44" s="9" t="s">
        <v>245</v>
      </c>
      <c r="K44" s="9"/>
      <c r="L44" s="9" t="s">
        <v>245</v>
      </c>
      <c r="M44" s="10" t="s">
        <v>245</v>
      </c>
    </row>
    <row r="45" spans="1:13" s="118" customFormat="1" ht="13.5" x14ac:dyDescent="0.2">
      <c r="A45" s="11" t="s">
        <v>246</v>
      </c>
      <c r="B45" s="12"/>
      <c r="C45" s="9" t="s">
        <v>247</v>
      </c>
      <c r="D45" s="9"/>
      <c r="E45" s="9" t="s">
        <v>247</v>
      </c>
      <c r="F45" s="9" t="s">
        <v>247</v>
      </c>
      <c r="G45" s="9"/>
      <c r="H45" s="9"/>
      <c r="I45" s="9"/>
      <c r="J45" s="9" t="s">
        <v>247</v>
      </c>
      <c r="K45" s="9"/>
      <c r="L45" s="9" t="s">
        <v>247</v>
      </c>
      <c r="M45" s="10" t="s">
        <v>247</v>
      </c>
    </row>
    <row r="46" spans="1:13" s="118" customFormat="1" ht="13.5" x14ac:dyDescent="0.2">
      <c r="A46" s="32" t="s">
        <v>248</v>
      </c>
      <c r="B46" s="33"/>
      <c r="C46" s="34" t="s">
        <v>249</v>
      </c>
      <c r="D46" s="34"/>
      <c r="E46" s="34" t="s">
        <v>249</v>
      </c>
      <c r="F46" s="34" t="s">
        <v>249</v>
      </c>
      <c r="G46" s="34"/>
      <c r="H46" s="34"/>
      <c r="I46" s="34"/>
      <c r="J46" s="34" t="s">
        <v>249</v>
      </c>
      <c r="K46" s="34"/>
      <c r="L46" s="34" t="s">
        <v>249</v>
      </c>
      <c r="M46" s="35" t="s">
        <v>249</v>
      </c>
    </row>
    <row r="47" spans="1:13" s="118" customFormat="1" ht="13.5" x14ac:dyDescent="0.2">
      <c r="A47" s="57" t="s">
        <v>250</v>
      </c>
      <c r="B47" s="58"/>
      <c r="C47" s="34" t="s">
        <v>251</v>
      </c>
      <c r="D47" s="34"/>
      <c r="E47" s="34" t="s">
        <v>251</v>
      </c>
      <c r="F47" s="34" t="s">
        <v>251</v>
      </c>
      <c r="G47" s="34"/>
      <c r="H47" s="34"/>
      <c r="I47" s="34"/>
      <c r="J47" s="34" t="s">
        <v>251</v>
      </c>
      <c r="K47" s="34"/>
      <c r="L47" s="34" t="s">
        <v>251</v>
      </c>
      <c r="M47" s="35" t="s">
        <v>251</v>
      </c>
    </row>
    <row r="48" spans="1:13" s="118" customFormat="1" ht="13.5" x14ac:dyDescent="0.2">
      <c r="A48" s="50" t="s">
        <v>252</v>
      </c>
      <c r="B48" s="51"/>
      <c r="C48" s="34" t="s">
        <v>253</v>
      </c>
      <c r="D48" s="34"/>
      <c r="E48" s="34" t="s">
        <v>253</v>
      </c>
      <c r="F48" s="34" t="s">
        <v>253</v>
      </c>
      <c r="G48" s="34"/>
      <c r="H48" s="34"/>
      <c r="I48" s="34"/>
      <c r="J48" s="34" t="s">
        <v>253</v>
      </c>
      <c r="K48" s="34"/>
      <c r="L48" s="34" t="s">
        <v>253</v>
      </c>
      <c r="M48" s="35" t="s">
        <v>253</v>
      </c>
    </row>
    <row r="49" spans="1:13" s="118" customFormat="1" ht="13.5" x14ac:dyDescent="0.2">
      <c r="A49" s="7" t="s">
        <v>254</v>
      </c>
      <c r="B49" s="8"/>
      <c r="C49" s="34" t="s">
        <v>255</v>
      </c>
      <c r="D49" s="34"/>
      <c r="E49" s="34" t="s">
        <v>256</v>
      </c>
      <c r="F49" s="34" t="s">
        <v>256</v>
      </c>
      <c r="G49" s="34"/>
      <c r="H49" s="34"/>
      <c r="I49" s="34"/>
      <c r="J49" s="34" t="s">
        <v>256</v>
      </c>
      <c r="K49" s="34"/>
      <c r="L49" s="34" t="s">
        <v>256</v>
      </c>
      <c r="M49" s="35" t="s">
        <v>256</v>
      </c>
    </row>
    <row r="50" spans="1:13" s="118" customFormat="1" ht="13.5" x14ac:dyDescent="0.2">
      <c r="A50" s="11" t="s">
        <v>257</v>
      </c>
      <c r="B50" s="12"/>
      <c r="C50" s="9" t="s">
        <v>258</v>
      </c>
      <c r="D50" s="9"/>
      <c r="E50" s="9" t="s">
        <v>258</v>
      </c>
      <c r="F50" s="9" t="s">
        <v>258</v>
      </c>
      <c r="G50" s="9"/>
      <c r="H50" s="9"/>
      <c r="I50" s="9"/>
      <c r="J50" s="9" t="s">
        <v>258</v>
      </c>
      <c r="K50" s="9"/>
      <c r="L50" s="9" t="s">
        <v>258</v>
      </c>
      <c r="M50" s="10" t="s">
        <v>258</v>
      </c>
    </row>
    <row r="51" spans="1:13" s="118" customFormat="1" ht="14.25" thickBot="1" x14ac:dyDescent="0.3">
      <c r="A51" s="45" t="s">
        <v>259</v>
      </c>
      <c r="B51" s="46"/>
      <c r="C51" s="47" t="s">
        <v>260</v>
      </c>
      <c r="D51" s="47"/>
      <c r="E51" s="48" t="s">
        <v>261</v>
      </c>
      <c r="F51" s="48" t="s">
        <v>261</v>
      </c>
      <c r="G51" s="48"/>
      <c r="H51" s="48"/>
      <c r="I51" s="48"/>
      <c r="J51" s="48" t="s">
        <v>261</v>
      </c>
      <c r="K51" s="48"/>
      <c r="L51" s="48" t="s">
        <v>261</v>
      </c>
      <c r="M51" s="49" t="s">
        <v>261</v>
      </c>
    </row>
  </sheetData>
  <mergeCells count="65">
    <mergeCell ref="A49:B49"/>
    <mergeCell ref="C49:M49"/>
    <mergeCell ref="A50:B50"/>
    <mergeCell ref="C50:M50"/>
    <mergeCell ref="A51:B51"/>
    <mergeCell ref="C51:M51"/>
    <mergeCell ref="A46:B46"/>
    <mergeCell ref="C46:M46"/>
    <mergeCell ref="A47:B47"/>
    <mergeCell ref="C47:M47"/>
    <mergeCell ref="A48:B48"/>
    <mergeCell ref="C48:M48"/>
    <mergeCell ref="A43:B43"/>
    <mergeCell ref="C43:M43"/>
    <mergeCell ref="A44:B44"/>
    <mergeCell ref="C44:M44"/>
    <mergeCell ref="A45:B45"/>
    <mergeCell ref="C45:M45"/>
    <mergeCell ref="A40:B40"/>
    <mergeCell ref="C40:M40"/>
    <mergeCell ref="A41:B41"/>
    <mergeCell ref="C41:M41"/>
    <mergeCell ref="A42:B42"/>
    <mergeCell ref="C42:M42"/>
    <mergeCell ref="A36:B36"/>
    <mergeCell ref="C36:M36"/>
    <mergeCell ref="A37:M37"/>
    <mergeCell ref="A38:B38"/>
    <mergeCell ref="C38:M38"/>
    <mergeCell ref="A39:B39"/>
    <mergeCell ref="C39:M39"/>
    <mergeCell ref="A28:B35"/>
    <mergeCell ref="C28:M28"/>
    <mergeCell ref="C29:M29"/>
    <mergeCell ref="C30:M30"/>
    <mergeCell ref="C31:M31"/>
    <mergeCell ref="C32:M32"/>
    <mergeCell ref="C33:M33"/>
    <mergeCell ref="C34:M34"/>
    <mergeCell ref="C35:M35"/>
    <mergeCell ref="A25:B25"/>
    <mergeCell ref="C25:M25"/>
    <mergeCell ref="A26:B26"/>
    <mergeCell ref="C26:M26"/>
    <mergeCell ref="A27:B27"/>
    <mergeCell ref="C27:M27"/>
    <mergeCell ref="A22:B22"/>
    <mergeCell ref="C22:M22"/>
    <mergeCell ref="A23:B23"/>
    <mergeCell ref="C23:M23"/>
    <mergeCell ref="A24:B24"/>
    <mergeCell ref="C24:M24"/>
    <mergeCell ref="C16:E16"/>
    <mergeCell ref="C17:E17"/>
    <mergeCell ref="C18:E18"/>
    <mergeCell ref="C19:E19"/>
    <mergeCell ref="A20:M20"/>
    <mergeCell ref="A21:B21"/>
    <mergeCell ref="C21:M21"/>
    <mergeCell ref="C4:E8"/>
    <mergeCell ref="C11:E11"/>
    <mergeCell ref="C12:E12"/>
    <mergeCell ref="C13:E13"/>
    <mergeCell ref="C14:E14"/>
    <mergeCell ref="C15:E15"/>
  </mergeCells>
  <hyperlinks>
    <hyperlink ref="C51" r:id="rId1" xr:uid="{343F714B-F3DE-41D5-BA11-8680D5D12A1C}"/>
  </hyperlinks>
  <pageMargins left="0.75" right="0.75" top="1" bottom="1" header="0.5" footer="0.5"/>
  <pageSetup orientation="portrait" horizontalDpi="300" verticalDpi="300"/>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Capex</vt:lpstr>
      <vt:lpstr>Opex</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Sowmya R</dc:creator>
  <cp:lastModifiedBy>Shiva Kumar  M</cp:lastModifiedBy>
  <dcterms:created xsi:type="dcterms:W3CDTF">2025-02-04T07:36:36Z</dcterms:created>
  <dcterms:modified xsi:type="dcterms:W3CDTF">2025-06-03T13:26:48Z</dcterms:modified>
</cp:coreProperties>
</file>