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25"/>
  <workbookPr defaultThemeVersion="166925"/>
  <mc:AlternateContent xmlns:mc="http://schemas.openxmlformats.org/markup-compatibility/2006">
    <mc:Choice Requires="x15">
      <x15ac:absPath xmlns:x15ac="http://schemas.microsoft.com/office/spreadsheetml/2010/11/ac" url="C:\Users\Home\Downloads\"/>
    </mc:Choice>
  </mc:AlternateContent>
  <xr:revisionPtr revIDLastSave="0" documentId="10_ncr:8100000_{62864819-2BE2-417A-AD74-7A9C7294C1D4}" xr6:coauthVersionLast="34" xr6:coauthVersionMax="34" xr10:uidLastSave="{00000000-0000-0000-0000-000000000000}"/>
  <bookViews>
    <workbookView xWindow="0" yWindow="0" windowWidth="19200" windowHeight="6950" xr2:uid="{00000000-000D-0000-FFFF-FFFF00000000}"/>
  </bookViews>
  <sheets>
    <sheet name="Price Estimate" sheetId="1" r:id="rId1"/>
  </sheets>
  <calcPr calcId="179021"/>
</workbook>
</file>

<file path=xl/calcChain.xml><?xml version="1.0" encoding="utf-8"?>
<calcChain xmlns="http://schemas.openxmlformats.org/spreadsheetml/2006/main">
  <c r="R20" i="1" l="1"/>
  <c r="R21" i="1"/>
  <c r="R22" i="1"/>
  <c r="R23" i="1"/>
  <c r="R24" i="1"/>
  <c r="R25" i="1"/>
  <c r="R26" i="1"/>
  <c r="R27" i="1"/>
  <c r="R28" i="1"/>
  <c r="R29" i="1"/>
  <c r="R30" i="1"/>
  <c r="R31" i="1"/>
  <c r="R32" i="1"/>
  <c r="R33" i="1"/>
  <c r="R34" i="1"/>
  <c r="R35" i="1"/>
  <c r="R36" i="1"/>
  <c r="R37" i="1"/>
  <c r="R38" i="1"/>
  <c r="R39" i="1"/>
  <c r="R40"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71" i="1"/>
  <c r="R72" i="1"/>
  <c r="R73" i="1"/>
  <c r="R74" i="1"/>
  <c r="R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19" i="1"/>
  <c r="O20" i="1"/>
  <c r="O21" i="1"/>
  <c r="O22" i="1"/>
  <c r="O23" i="1"/>
  <c r="O24" i="1"/>
  <c r="O25" i="1"/>
  <c r="O26" i="1"/>
  <c r="O27" i="1"/>
  <c r="O28" i="1"/>
  <c r="O29" i="1"/>
  <c r="O30" i="1"/>
  <c r="O31" i="1"/>
  <c r="O32" i="1"/>
  <c r="O33" i="1"/>
  <c r="O34" i="1"/>
  <c r="O35" i="1"/>
  <c r="O36" i="1"/>
  <c r="O37" i="1"/>
  <c r="O38" i="1"/>
  <c r="O39" i="1"/>
  <c r="O40" i="1"/>
  <c r="O41" i="1"/>
  <c r="O42" i="1"/>
  <c r="O43" i="1"/>
  <c r="O44" i="1"/>
  <c r="O45"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19" i="1"/>
  <c r="I74" i="1"/>
  <c r="K74" i="1" s="1"/>
  <c r="I73" i="1"/>
  <c r="K73" i="1" s="1"/>
  <c r="I72" i="1"/>
  <c r="K72" i="1" s="1"/>
  <c r="I71" i="1"/>
  <c r="K71" i="1" s="1"/>
  <c r="I70" i="1"/>
  <c r="K70" i="1" s="1"/>
  <c r="I69" i="1"/>
  <c r="K69" i="1" s="1"/>
  <c r="I68" i="1"/>
  <c r="K68" i="1" s="1"/>
  <c r="I67" i="1"/>
  <c r="K67" i="1" s="1"/>
  <c r="N79" i="1" s="1"/>
  <c r="I66" i="1"/>
  <c r="K66" i="1" s="1"/>
  <c r="I65" i="1"/>
  <c r="K65" i="1" s="1"/>
  <c r="I64" i="1"/>
  <c r="K64" i="1" s="1"/>
  <c r="I63" i="1"/>
  <c r="K63" i="1" s="1"/>
  <c r="I62" i="1"/>
  <c r="K62" i="1" s="1"/>
  <c r="I61" i="1"/>
  <c r="K61" i="1" s="1"/>
  <c r="I60" i="1"/>
  <c r="K60" i="1" s="1"/>
  <c r="I59" i="1"/>
  <c r="K59" i="1" s="1"/>
  <c r="I58" i="1"/>
  <c r="K58" i="1" s="1"/>
  <c r="I57" i="1"/>
  <c r="K57" i="1" s="1"/>
  <c r="I56" i="1"/>
  <c r="K56" i="1" s="1"/>
  <c r="I55" i="1"/>
  <c r="K55" i="1" s="1"/>
  <c r="I54" i="1"/>
  <c r="K54" i="1" s="1"/>
  <c r="I53" i="1"/>
  <c r="K53" i="1" s="1"/>
  <c r="I52" i="1"/>
  <c r="K52" i="1" s="1"/>
  <c r="I51" i="1"/>
  <c r="K51" i="1" s="1"/>
  <c r="I50" i="1"/>
  <c r="K50" i="1" s="1"/>
  <c r="I49" i="1"/>
  <c r="K49" i="1" s="1"/>
  <c r="I48" i="1"/>
  <c r="K48" i="1" s="1"/>
  <c r="I47" i="1"/>
  <c r="K47" i="1" s="1"/>
  <c r="I46" i="1"/>
  <c r="K46" i="1" s="1"/>
  <c r="I45" i="1"/>
  <c r="K45" i="1" s="1"/>
  <c r="I44" i="1"/>
  <c r="K44" i="1" s="1"/>
  <c r="I43" i="1"/>
  <c r="K43" i="1" s="1"/>
  <c r="I42" i="1"/>
  <c r="K42" i="1" s="1"/>
  <c r="I41" i="1"/>
  <c r="K41" i="1" s="1"/>
  <c r="I40" i="1"/>
  <c r="K40" i="1" s="1"/>
  <c r="I39" i="1"/>
  <c r="K39" i="1" s="1"/>
  <c r="I38" i="1"/>
  <c r="K38" i="1" s="1"/>
  <c r="I37" i="1"/>
  <c r="K37" i="1" s="1"/>
  <c r="I36" i="1"/>
  <c r="K36" i="1" s="1"/>
  <c r="I35" i="1"/>
  <c r="K35" i="1" s="1"/>
  <c r="I34" i="1"/>
  <c r="K34" i="1" s="1"/>
  <c r="I33" i="1"/>
  <c r="K33" i="1" s="1"/>
  <c r="I32" i="1"/>
  <c r="K32" i="1" s="1"/>
  <c r="I31" i="1"/>
  <c r="K31" i="1" s="1"/>
  <c r="I30" i="1"/>
  <c r="K30" i="1" s="1"/>
  <c r="I29" i="1"/>
  <c r="K29" i="1" s="1"/>
  <c r="I28" i="1"/>
  <c r="K28" i="1" s="1"/>
  <c r="I27" i="1"/>
  <c r="K27" i="1" s="1"/>
  <c r="I26" i="1"/>
  <c r="K26" i="1" s="1"/>
  <c r="I25" i="1"/>
  <c r="K25" i="1" s="1"/>
  <c r="I24" i="1"/>
  <c r="K24" i="1" s="1"/>
  <c r="I23" i="1"/>
  <c r="K23" i="1" s="1"/>
  <c r="I22" i="1"/>
  <c r="K22" i="1" s="1"/>
  <c r="I21" i="1"/>
  <c r="K21" i="1" s="1"/>
  <c r="I20" i="1"/>
  <c r="K20" i="1" s="1"/>
  <c r="I19" i="1"/>
  <c r="K19" i="1" s="1"/>
  <c r="N77" i="1" s="1"/>
  <c r="N78" i="1" l="1"/>
  <c r="N80" i="1" s="1"/>
</calcChain>
</file>

<file path=xl/sharedStrings.xml><?xml version="1.0" encoding="utf-8"?>
<sst xmlns="http://schemas.openxmlformats.org/spreadsheetml/2006/main" count="377" uniqueCount="142">
  <si>
    <t>Price Estimate</t>
  </si>
  <si>
    <t>Farheen Taj</t>
  </si>
  <si>
    <t>CONNECTIVITY IT SOLUTIONS PVT LTD</t>
  </si>
  <si>
    <t>1877, 1ST FLOOR GANGOTHRI 31ST CROSS, 10TH MAIN,Banashankari 2nd Stage</t>
  </si>
  <si>
    <t>BENGALURU, KA-560070</t>
  </si>
  <si>
    <t>INDIA</t>
  </si>
  <si>
    <t>Ph no:+91 +91 7204648310</t>
  </si>
  <si>
    <t/>
  </si>
  <si>
    <t>Price Estimate for planning and information purposes only and is not a binding offer from Cisco.</t>
  </si>
  <si>
    <r>
      <rPr>
        <b/>
        <sz val="9"/>
        <color indexed="8"/>
        <rFont val="Calibri"/>
      </rPr>
      <t>Date:</t>
    </r>
    <r>
      <rPr>
        <sz val="9"/>
        <color indexed="8"/>
        <rFont val="Calibri"/>
      </rPr>
      <t xml:space="preserve"> 09-Oct-2023</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</si>
  <si>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</si>
  <si>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</si>
  <si>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</si>
  <si>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</si>
  <si>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</si>
  <si>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</si>
  <si>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</si>
  <si>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</si>
  <si>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</si>
  <si>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</si>
  <si>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</si>
  <si>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</si>
  <si>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</si>
  <si>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</si>
  <si>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</si>
  <si>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N9K-C93180YC-FX</t>
  </si>
  <si>
    <t>-</t>
  </si>
  <si>
    <t>Nexus 9300 with 48p 1/10/25G, 6p 40/100G, MACsec</t>
  </si>
  <si>
    <t>---</t>
  </si>
  <si>
    <t>CON-SNTP-N93YCFX</t>
  </si>
  <si>
    <t>SNTC-24X7X4 Nexus 9300 with 48p</t>
  </si>
  <si>
    <t>N/A</t>
  </si>
  <si>
    <t>MODE-NXOS</t>
  </si>
  <si>
    <t>Mode selection between ACI and NXOS</t>
  </si>
  <si>
    <t>NXK-AF-PE</t>
  </si>
  <si>
    <t>Dummy PID for Airflow Selection Port-side Exhaust</t>
  </si>
  <si>
    <t>NXOS-9.3.4</t>
  </si>
  <si>
    <t>Nexus 9500, 9300, 3000 Base NX-OS Software Rel 9.3.4</t>
  </si>
  <si>
    <t>C1-SUBS-OPTOUT</t>
  </si>
  <si>
    <t>OPT OUT FOR "Default" DCN Subscription Selection</t>
  </si>
  <si>
    <t>NXK-ACC-KIT-1RU</t>
  </si>
  <si>
    <t>Nexus 3K/9K Fixed Accessory Kit,  1RU front and rear removal</t>
  </si>
  <si>
    <t>NXA-PAC-500W-PE</t>
  </si>
  <si>
    <t>Nexus NEBs AC 500W PSU -  Port Side Exhaust</t>
  </si>
  <si>
    <t>CAB-C13-C14-2M</t>
  </si>
  <si>
    <t>Power Cord Jumper, C13-C14 Connectors, 2 Meter Length</t>
  </si>
  <si>
    <t>NXA-FAN-30CFM-F</t>
  </si>
  <si>
    <t>Nexus Fan, 30CFM, port side exhaust airflow</t>
  </si>
  <si>
    <t>QSFP-H40G-CU4M</t>
  </si>
  <si>
    <t>40GBASE-CR4 Passive Copper Cable, 4m</t>
  </si>
  <si>
    <t>NXOS-AD-XF</t>
  </si>
  <si>
    <t>NX-OS Advantage License for Nexus 9300 (10G+) Platforms</t>
  </si>
  <si>
    <t>CON-ECMU-N9SWADXF</t>
  </si>
  <si>
    <t>SWSS UPGRADES NX-OS Advantage Lice</t>
  </si>
  <si>
    <t>N9K-C93108TC-FX-24</t>
  </si>
  <si>
    <t>Nexus 9300-FX w/ 24p 100M/1/10GT &amp; 6p 40/100G</t>
  </si>
  <si>
    <t>CON-SNTP-N9KC931F</t>
  </si>
  <si>
    <t>SNTC-24X7X4 Limited orderability, Nexus 9K w/ 24p 10</t>
  </si>
  <si>
    <t>NXOS-9.3.2</t>
  </si>
  <si>
    <t>Nexus 9500, 9300, 3000 Base NX-OS Software Rel 9.3.2</t>
  </si>
  <si>
    <t>CAB-250V-10A-ID</t>
  </si>
  <si>
    <t>AC Power Cord - 250V, 10A , India</t>
  </si>
  <si>
    <t>MS355-24X-HW</t>
  </si>
  <si>
    <t>Meraki MS355-L3 Stck Cld-Mngd 24GE, 8xmG UPOE Switch</t>
  </si>
  <si>
    <t>LIC-MS355-24X-3YR</t>
  </si>
  <si>
    <t>Meraki MS355-24X Enterprise License and Support, 3 Year</t>
  </si>
  <si>
    <t>MA-PWR-CORD-IN</t>
  </si>
  <si>
    <t>Meraki AC Power Cord for MX and MS (India Plug)</t>
  </si>
  <si>
    <t>MA-PWR-1025WAC</t>
  </si>
  <si>
    <t>Meraki 1025WAC PSU</t>
  </si>
  <si>
    <t>MS250-48FP-HW</t>
  </si>
  <si>
    <t>Meraki MS250-48FP L3 Stck Cld-Mngd 48x GigE 740W PoE Switch</t>
  </si>
  <si>
    <t>LIC-MS250-48FP-3YR</t>
  </si>
  <si>
    <t>Meraki MS250-48FP Enterprise License and Support, 3YR</t>
  </si>
  <si>
    <t>MS250-48-HW</t>
  </si>
  <si>
    <t>Meraki MS250-48 L3 Stck Cld-Mngd 48x GigE Switch</t>
  </si>
  <si>
    <t>LIC-MS250-48-3YR</t>
  </si>
  <si>
    <t>Meraki MS250-48 Enterprise License and Support, 3YR</t>
  </si>
  <si>
    <t>MA-PWR-250WAC</t>
  </si>
  <si>
    <t>Meraki 250WAC PSU</t>
  </si>
  <si>
    <t>C9300L-24T-4X-A</t>
  </si>
  <si>
    <t>Catalyst 9300L 24p data, Network Advantage ,4x10G Uplink</t>
  </si>
  <si>
    <t>CON-SNTP-C00L2XAL</t>
  </si>
  <si>
    <t>SNTC-24X7X4 Catalyst 9300L 24p data, Network Advanta</t>
  </si>
  <si>
    <t>S9300LUK9-179</t>
  </si>
  <si>
    <t>Cisco Catalyst 9300L XE 17.9 UNIVERSAL</t>
  </si>
  <si>
    <t>C9300L-NW-A-24</t>
  </si>
  <si>
    <t>Yes</t>
  </si>
  <si>
    <t>C9300L Network Advantage, 24-port license</t>
  </si>
  <si>
    <t>PWR-C1-BLANK</t>
  </si>
  <si>
    <t>Config 1 Power Supply Blank</t>
  </si>
  <si>
    <t>C9300L-STACK-BLANK</t>
  </si>
  <si>
    <t>Catalyst 9300L Blank Stack Module</t>
  </si>
  <si>
    <t>TE-C9K-SW</t>
  </si>
  <si>
    <t>TE agent for IOSXE on C9K</t>
  </si>
  <si>
    <t>FAN-T2</t>
  </si>
  <si>
    <t>Cisco Type 2 Fan Module</t>
  </si>
  <si>
    <t>PWR-C1-350WAC-P</t>
  </si>
  <si>
    <t>350W AC 80+ platinum Config 1 Power Supply</t>
  </si>
  <si>
    <t>C9300L-SPS-NONE</t>
  </si>
  <si>
    <t>No Secondary Power Supply Selected</t>
  </si>
  <si>
    <t>CAB-TA-IN</t>
  </si>
  <si>
    <t>India AC Type A Power Cable</t>
  </si>
  <si>
    <t>C9300L-SSD-NONE</t>
  </si>
  <si>
    <t>No SSD Card Selected</t>
  </si>
  <si>
    <t>C9300L-DNA-A-24</t>
  </si>
  <si>
    <t>C9300L Cisco DNA Advantage, 24-port Term Licenses</t>
  </si>
  <si>
    <t>C9300L-DNA-A-24-3Y</t>
  </si>
  <si>
    <t>C9300L Cisco DNA Advantage, 24-port, 3 Year Term license</t>
  </si>
  <si>
    <t>D-DNAS-EXT-S-T</t>
  </si>
  <si>
    <t>Cisco DNA Spaces Extend Term License for Catalyst Switches</t>
  </si>
  <si>
    <t>D-DNAS-EXT-S-3Y</t>
  </si>
  <si>
    <t>Cisco DNA Spaces Extend for Catalyst Switching - 3Year</t>
  </si>
  <si>
    <t>TE-EMBEDDED-T</t>
  </si>
  <si>
    <t>Cisco ThousandEyes Enterprise Agent IBN Embedded</t>
  </si>
  <si>
    <t>TE-EMBEDDED-T-3Y</t>
  </si>
  <si>
    <t>ThousandEyes - Enterprise Agents</t>
  </si>
  <si>
    <t>NETWORK-PNP-LIC</t>
  </si>
  <si>
    <t>Network Plug-n-Play Connect for zero-touch device deployment</t>
  </si>
  <si>
    <t>MA-SFP-10GB-SR</t>
  </si>
  <si>
    <t>Meraki 10G Base SR Multi-Mode</t>
  </si>
  <si>
    <t>SFP-10G-SR-S=</t>
  </si>
  <si>
    <t>10GBASE-SR SFP Module, Enterprise-Class</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</si>
  <si>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</si>
  <si>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</si>
  <si>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</si>
  <si>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</si>
  <si>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</si>
  <si>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</si>
  <si>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</si>
  <si>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</si>
  <si>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</si>
  <si>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FX148741017DP</t>
  </si>
  <si>
    <t>Deal ID:</t>
  </si>
  <si>
    <t>NA</t>
  </si>
  <si>
    <t>Price List:</t>
  </si>
  <si>
    <t>Global Price List - INDIA (INR)</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</si>
  <si>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</si>
  <si>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DNF</t>
  </si>
  <si>
    <t>Disti Margin</t>
  </si>
  <si>
    <t>Total Income Price</t>
  </si>
  <si>
    <t>Unit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</si>
</sst>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5"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66">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4" fontId="31" fillId="0" borderId="3" xfId="0" applyNumberFormat="1" applyFont="1" applyBorder="1" applyAlignment="1">
      <alignment horizontal="right" vertical="center" wrapText="1"/>
    </xf>
    <xf numFmtId="4" fontId="32" fillId="0" borderId="3" xfId="0" applyNumberFormat="1" applyFont="1" applyBorder="1" applyAlignment="1">
      <alignment horizontal="right" vertical="center" wrapText="1"/>
    </xf>
    <xf numFmtId="4" fontId="33" fillId="0" borderId="3" xfId="0" applyNumberFormat="1" applyFont="1" applyBorder="1" applyAlignment="1">
      <alignment horizontal="right" vertical="center" wrapText="1"/>
    </xf>
    <xf numFmtId="4" fontId="34" fillId="0" borderId="3" xfId="0" applyNumberFormat="1" applyFont="1" applyBorder="1" applyAlignment="1">
      <alignment horizontal="right" vertical="center" wrapText="1"/>
    </xf>
    <xf numFmtId="4" fontId="35" fillId="0" borderId="3" xfId="0" applyNumberFormat="1" applyFont="1" applyBorder="1" applyAlignment="1">
      <alignment horizontal="right" vertical="center" wrapText="1"/>
    </xf>
    <xf numFmtId="4" fontId="36" fillId="0" borderId="3" xfId="0" applyNumberFormat="1" applyFont="1" applyBorder="1" applyAlignment="1">
      <alignment horizontal="right" vertical="center" wrapText="1"/>
    </xf>
    <xf numFmtId="4" fontId="37" fillId="0" borderId="3" xfId="0" applyNumberFormat="1" applyFont="1" applyBorder="1" applyAlignment="1">
      <alignment horizontal="right" vertical="center" wrapText="1"/>
    </xf>
    <xf numFmtId="4" fontId="38" fillId="0" borderId="3" xfId="0" applyNumberFormat="1" applyFont="1" applyBorder="1" applyAlignment="1">
      <alignment horizontal="right" vertical="center" wrapText="1"/>
    </xf>
    <xf numFmtId="4" fontId="39" fillId="0" borderId="3" xfId="0" applyNumberFormat="1" applyFont="1" applyBorder="1" applyAlignment="1">
      <alignment horizontal="right" vertical="center" wrapText="1"/>
    </xf>
    <xf numFmtId="4" fontId="40" fillId="0" borderId="3" xfId="0" applyNumberFormat="1" applyFont="1" applyBorder="1" applyAlignment="1">
      <alignment horizontal="right" vertical="center" wrapText="1"/>
    </xf>
    <xf numFmtId="4" fontId="41" fillId="0" borderId="3" xfId="0" applyNumberFormat="1" applyFont="1" applyBorder="1" applyAlignment="1">
      <alignment horizontal="right" vertical="center" wrapText="1"/>
    </xf>
    <xf numFmtId="4" fontId="42" fillId="0" borderId="3" xfId="0" applyNumberFormat="1" applyFont="1" applyBorder="1" applyAlignment="1">
      <alignment horizontal="right" vertical="center" wrapText="1"/>
    </xf>
    <xf numFmtId="4" fontId="43" fillId="0" borderId="3" xfId="0" applyNumberFormat="1" applyFont="1" applyBorder="1" applyAlignment="1">
      <alignment horizontal="right" vertical="center" wrapText="1"/>
    </xf>
    <xf numFmtId="4" fontId="44" fillId="0" borderId="3" xfId="0" applyNumberFormat="1" applyFont="1" applyBorder="1" applyAlignment="1">
      <alignment horizontal="right" vertical="center" wrapText="1"/>
    </xf>
    <xf numFmtId="4" fontId="45" fillId="0" borderId="3" xfId="0" applyNumberFormat="1" applyFont="1" applyBorder="1" applyAlignment="1">
      <alignment horizontal="right" vertical="center" wrapText="1"/>
    </xf>
    <xf numFmtId="4" fontId="46" fillId="0" borderId="3" xfId="0" applyNumberFormat="1" applyFont="1" applyBorder="1" applyAlignment="1">
      <alignment horizontal="right" vertical="center" wrapText="1"/>
    </xf>
    <xf numFmtId="4" fontId="47" fillId="0" borderId="3" xfId="0" applyNumberFormat="1" applyFont="1" applyBorder="1" applyAlignment="1">
      <alignment horizontal="right" vertical="center" wrapText="1"/>
    </xf>
    <xf numFmtId="4" fontId="48" fillId="0" borderId="3" xfId="0" applyNumberFormat="1" applyFont="1" applyBorder="1" applyAlignment="1">
      <alignment horizontal="right" vertical="center" wrapText="1"/>
    </xf>
    <xf numFmtId="4" fontId="49" fillId="0" borderId="3" xfId="0" applyNumberFormat="1" applyFont="1" applyBorder="1" applyAlignment="1">
      <alignment horizontal="right" vertical="center" wrapText="1"/>
    </xf>
    <xf numFmtId="4" fontId="50" fillId="0" borderId="3" xfId="0" applyNumberFormat="1" applyFont="1" applyBorder="1" applyAlignment="1">
      <alignment horizontal="right" vertical="center" wrapText="1"/>
    </xf>
    <xf numFmtId="4" fontId="51" fillId="0" borderId="3" xfId="0" applyNumberFormat="1" applyFont="1" applyBorder="1" applyAlignment="1">
      <alignment horizontal="right" vertical="center" wrapText="1"/>
    </xf>
    <xf numFmtId="4" fontId="52" fillId="0" borderId="3" xfId="0" applyNumberFormat="1" applyFont="1" applyBorder="1" applyAlignment="1">
      <alignment horizontal="right" vertical="center" wrapText="1"/>
    </xf>
    <xf numFmtId="4" fontId="53" fillId="0" borderId="3" xfId="0" applyNumberFormat="1" applyFont="1" applyBorder="1" applyAlignment="1">
      <alignment horizontal="right" vertical="center" wrapText="1"/>
    </xf>
    <xf numFmtId="4" fontId="54"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3" fillId="2" borderId="4" xfId="0" applyFont="1" applyFill="1" applyBorder="1" applyAlignment="1">
      <alignment horizontal="right" vertical="center" wrapText="1"/>
    </xf>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R87"/>
  <sheetViews>
    <sheetView showGridLines="0" tabSelected="1" topLeftCell="K12" workbookViewId="0">
      <selection activeCell="S12" sqref="S12"/>
    </sheetView>
  </sheetViews>
  <sheetFormatPr defaultColWidth="15.26953125" defaultRowHeight="12.75" customHeight="1" x14ac:dyDescent="0.35"/>
  <cols>
    <col min="1" max="1" width="23.453125" customWidth="1"/>
    <col min="2" max="2" width="13.6328125" customWidth="1"/>
    <col min="3" max="3" width="31.26953125" customWidth="1"/>
    <col min="4" max="4" width="16.36328125" customWidth="1"/>
    <col min="5" max="5" width="7.81640625" customWidth="1"/>
    <col min="6" max="6" width="18.36328125" customWidth="1"/>
    <col min="7" max="8" width="9.7265625" customWidth="1"/>
    <col min="9" max="9" width="13.6328125" customWidth="1"/>
    <col min="10" max="10" width="7" customWidth="1"/>
    <col min="11" max="11" width="13.6328125" customWidth="1"/>
    <col min="12" max="13" width="18.36328125" customWidth="1"/>
    <col min="14" max="14" width="36" bestFit="1" customWidth="1"/>
  </cols>
  <sheetData>
    <row r="2" spans="1:14" ht="20.399999999999999" customHeight="1" x14ac:dyDescent="0.35">
      <c r="A2" s="56" t="s">
        <v>0</v>
      </c>
      <c r="B2" s="57"/>
      <c r="C2" s="57"/>
      <c r="D2" s="57"/>
      <c r="E2" s="57"/>
      <c r="F2" s="57"/>
      <c r="G2" s="57"/>
      <c r="H2" s="57"/>
      <c r="I2" s="57"/>
      <c r="J2" s="57"/>
      <c r="K2" s="57"/>
      <c r="L2" s="57"/>
      <c r="M2" s="57"/>
      <c r="N2" s="57"/>
    </row>
    <row r="3" spans="1:14" ht="14.5" x14ac:dyDescent="0.35">
      <c r="A3" s="58" t="s">
        <v>1</v>
      </c>
      <c r="B3" s="57"/>
      <c r="C3" s="57"/>
      <c r="M3" s="59" t="s">
        <v>7</v>
      </c>
      <c r="N3" s="57"/>
    </row>
    <row r="4" spans="1:14" ht="14.5" x14ac:dyDescent="0.35">
      <c r="A4" s="58" t="s">
        <v>2</v>
      </c>
      <c r="B4" s="57"/>
      <c r="C4" s="57"/>
      <c r="M4" s="58" t="s">
        <v>7</v>
      </c>
      <c r="N4" s="57"/>
    </row>
    <row r="5" spans="1:14" ht="14.5" x14ac:dyDescent="0.35">
      <c r="A5" s="58" t="s">
        <v>3</v>
      </c>
      <c r="B5" s="57"/>
      <c r="C5" s="57"/>
      <c r="M5" s="58" t="s">
        <v>7</v>
      </c>
      <c r="N5" s="57"/>
    </row>
    <row r="6" spans="1:14" ht="14.5" x14ac:dyDescent="0.35">
      <c r="A6" s="58" t="s">
        <v>4</v>
      </c>
      <c r="B6" s="57"/>
      <c r="C6" s="57"/>
      <c r="M6" s="58" t="s">
        <v>5</v>
      </c>
      <c r="N6" s="57"/>
    </row>
    <row r="7" spans="1:14" ht="14.5" x14ac:dyDescent="0.35">
      <c r="A7" s="58" t="s">
        <v>5</v>
      </c>
      <c r="B7" s="57"/>
      <c r="C7" s="57"/>
      <c r="M7" s="57"/>
      <c r="N7" s="57"/>
    </row>
    <row r="8" spans="1:14" ht="14.5" x14ac:dyDescent="0.35">
      <c r="A8" s="58" t="s">
        <v>6</v>
      </c>
      <c r="B8" s="57"/>
      <c r="C8" s="57"/>
      <c r="M8" s="57"/>
      <c r="N8" s="57"/>
    </row>
    <row r="10" spans="1:14" ht="14.5" x14ac:dyDescent="0.35">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4.5" x14ac:dyDescent="0.35">
      <c r="A11" s="60" t="s">
        <v>8</v>
      </c>
      <c r="B11" s="57"/>
      <c r="C11" s="57"/>
      <c r="D11" s="57"/>
      <c r="E11" s="57"/>
      <c r="F11" s="57"/>
      <c r="G11" s="57"/>
      <c r="H11" s="57"/>
      <c r="I11" s="57"/>
      <c r="J11" s="57"/>
      <c r="K11" s="57"/>
      <c r="L11" s="57"/>
      <c r="M11" s="57"/>
      <c r="N11" s="57"/>
    </row>
    <row r="12" spans="1:14" ht="12.75" customHeight="1" x14ac:dyDescent="0.35">
      <c r="A12" s="57"/>
      <c r="B12" s="57"/>
      <c r="C12" s="57"/>
      <c r="D12" s="57"/>
      <c r="E12" s="57"/>
      <c r="F12" s="57"/>
      <c r="G12" s="57"/>
      <c r="H12" s="57"/>
      <c r="I12" s="57"/>
      <c r="J12" s="57"/>
      <c r="K12" s="57"/>
      <c r="L12" s="57"/>
      <c r="M12" s="57"/>
      <c r="N12" s="57"/>
    </row>
    <row r="13" spans="1:14" ht="14.5" x14ac:dyDescent="0.35">
      <c r="A13" s="59" t="s">
        <v>9</v>
      </c>
      <c r="B13" s="57"/>
      <c r="L13" s="3" t="s">
        <v>131</v>
      </c>
      <c r="N13" s="4" t="s">
        <v>132</v>
      </c>
    </row>
    <row r="14" spans="1:14" ht="14.5" x14ac:dyDescent="0.35">
      <c r="L14" s="3" t="s">
        <v>133</v>
      </c>
      <c r="N14" s="4" t="s">
        <v>134</v>
      </c>
    </row>
    <row r="15" spans="1:14" ht="14.5" x14ac:dyDescent="0.35">
      <c r="L15" s="3" t="s">
        <v>135</v>
      </c>
      <c r="N15" s="4" t="s">
        <v>136</v>
      </c>
    </row>
    <row r="17" spans="1:18" ht="14.5" x14ac:dyDescent="0.35">
      <c r="L17" s="61" t="s">
        <v>10</v>
      </c>
      <c r="M17" s="57"/>
      <c r="N17" s="57"/>
    </row>
    <row r="18" spans="1:18" ht="42" customHeight="1" x14ac:dyDescent="0.3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64" t="s">
        <v>138</v>
      </c>
      <c r="P18" s="64" t="s">
        <v>139</v>
      </c>
      <c r="Q18" s="64" t="s">
        <v>140</v>
      </c>
      <c r="R18" s="64" t="s">
        <v>141</v>
      </c>
    </row>
    <row r="19" spans="1:18" ht="23" x14ac:dyDescent="0.35">
      <c r="A19" s="16" t="s">
        <v>25</v>
      </c>
      <c r="B19" s="15" t="s">
        <v>26</v>
      </c>
      <c r="C19" s="15" t="s">
        <v>27</v>
      </c>
      <c r="D19" s="13" t="s">
        <v>28</v>
      </c>
      <c r="E19" s="13">
        <v>28</v>
      </c>
      <c r="F19" s="12">
        <v>2817500</v>
      </c>
      <c r="G19" s="14" t="s">
        <v>7</v>
      </c>
      <c r="H19" s="14">
        <v>2</v>
      </c>
      <c r="I19" s="12">
        <f t="shared" ref="I19:I50" si="0">ROUND(F19-((F19*J19)/100),2)</f>
        <v>788900</v>
      </c>
      <c r="J19" s="12">
        <v>72</v>
      </c>
      <c r="K19" s="12">
        <f t="shared" ref="K19:K50" si="1">ROUND((H19 * I19),2)</f>
        <v>1577800</v>
      </c>
      <c r="L19" s="12">
        <v>63247.96</v>
      </c>
      <c r="M19" s="12">
        <v>274867.46999999997</v>
      </c>
      <c r="N19" s="12">
        <v>63247.96</v>
      </c>
      <c r="O19" s="65">
        <f>K19+L19+M19</f>
        <v>1915915.43</v>
      </c>
      <c r="P19">
        <f>O19*0.5%</f>
        <v>9579.5771499999992</v>
      </c>
      <c r="Q19" s="65">
        <f>O19+P19</f>
        <v>1925495.00715</v>
      </c>
      <c r="R19">
        <f>Q19/H19</f>
        <v>962747.50357499998</v>
      </c>
    </row>
    <row r="20" spans="1:18" ht="14.5" x14ac:dyDescent="0.35">
      <c r="A20" s="11" t="s">
        <v>29</v>
      </c>
      <c r="B20" s="11" t="s">
        <v>26</v>
      </c>
      <c r="C20" s="15" t="s">
        <v>30</v>
      </c>
      <c r="D20" s="13">
        <v>36</v>
      </c>
      <c r="E20" s="13" t="s">
        <v>31</v>
      </c>
      <c r="F20" s="17">
        <v>756106.32</v>
      </c>
      <c r="G20" s="14" t="s">
        <v>7</v>
      </c>
      <c r="H20" s="14">
        <v>2</v>
      </c>
      <c r="I20" s="12">
        <f t="shared" si="0"/>
        <v>264637.21000000002</v>
      </c>
      <c r="J20" s="12">
        <v>65</v>
      </c>
      <c r="K20" s="12">
        <f t="shared" si="1"/>
        <v>529274.42000000004</v>
      </c>
      <c r="L20" s="12">
        <v>0</v>
      </c>
      <c r="M20" s="12">
        <v>0</v>
      </c>
      <c r="N20" s="12">
        <v>0</v>
      </c>
      <c r="O20" s="65">
        <f t="shared" ref="O20:O74" si="2">K20+L20+M20</f>
        <v>529274.42000000004</v>
      </c>
      <c r="P20">
        <f t="shared" ref="P20:P74" si="3">O20*0.5%</f>
        <v>2646.3721</v>
      </c>
      <c r="Q20" s="65">
        <f t="shared" ref="Q20:Q74" si="4">O20+P20</f>
        <v>531920.79210000008</v>
      </c>
      <c r="R20">
        <f t="shared" ref="R20:R75" si="5">Q20/H20</f>
        <v>265960.39605000004</v>
      </c>
    </row>
    <row r="21" spans="1:18" ht="14.5" x14ac:dyDescent="0.35">
      <c r="A21" s="11" t="s">
        <v>32</v>
      </c>
      <c r="B21" s="11" t="s">
        <v>26</v>
      </c>
      <c r="C21" s="15" t="s">
        <v>33</v>
      </c>
      <c r="D21" s="13" t="s">
        <v>28</v>
      </c>
      <c r="E21" s="13">
        <v>21</v>
      </c>
      <c r="F21" s="18">
        <v>0</v>
      </c>
      <c r="G21" s="14" t="s">
        <v>7</v>
      </c>
      <c r="H21" s="14">
        <v>2</v>
      </c>
      <c r="I21" s="12">
        <f t="shared" si="0"/>
        <v>0</v>
      </c>
      <c r="J21" s="12">
        <v>72</v>
      </c>
      <c r="K21" s="12">
        <f t="shared" si="1"/>
        <v>0</v>
      </c>
      <c r="L21" s="12">
        <v>0</v>
      </c>
      <c r="M21" s="12">
        <v>0</v>
      </c>
      <c r="N21" s="12">
        <v>0</v>
      </c>
      <c r="O21" s="65">
        <f t="shared" si="2"/>
        <v>0</v>
      </c>
      <c r="P21">
        <f t="shared" si="3"/>
        <v>0</v>
      </c>
      <c r="Q21" s="65">
        <f t="shared" si="4"/>
        <v>0</v>
      </c>
      <c r="R21">
        <f t="shared" si="5"/>
        <v>0</v>
      </c>
    </row>
    <row r="22" spans="1:18" ht="23" x14ac:dyDescent="0.35">
      <c r="A22" s="11" t="s">
        <v>34</v>
      </c>
      <c r="B22" s="11" t="s">
        <v>26</v>
      </c>
      <c r="C22" s="15" t="s">
        <v>35</v>
      </c>
      <c r="D22" s="13" t="s">
        <v>28</v>
      </c>
      <c r="E22" s="13">
        <v>14</v>
      </c>
      <c r="F22" s="19">
        <v>0</v>
      </c>
      <c r="G22" s="14" t="s">
        <v>7</v>
      </c>
      <c r="H22" s="14">
        <v>2</v>
      </c>
      <c r="I22" s="12">
        <f t="shared" si="0"/>
        <v>0</v>
      </c>
      <c r="J22" s="12">
        <v>72</v>
      </c>
      <c r="K22" s="12">
        <f t="shared" si="1"/>
        <v>0</v>
      </c>
      <c r="L22" s="12">
        <v>0</v>
      </c>
      <c r="M22" s="12">
        <v>0</v>
      </c>
      <c r="N22" s="12">
        <v>0</v>
      </c>
      <c r="O22" s="65">
        <f t="shared" si="2"/>
        <v>0</v>
      </c>
      <c r="P22">
        <f t="shared" si="3"/>
        <v>0</v>
      </c>
      <c r="Q22" s="65">
        <f t="shared" si="4"/>
        <v>0</v>
      </c>
      <c r="R22">
        <f t="shared" si="5"/>
        <v>0</v>
      </c>
    </row>
    <row r="23" spans="1:18" ht="23" x14ac:dyDescent="0.35">
      <c r="A23" s="11" t="s">
        <v>36</v>
      </c>
      <c r="B23" s="11" t="s">
        <v>26</v>
      </c>
      <c r="C23" s="15" t="s">
        <v>37</v>
      </c>
      <c r="D23" s="13" t="s">
        <v>28</v>
      </c>
      <c r="E23" s="13">
        <v>21</v>
      </c>
      <c r="F23" s="20">
        <v>0</v>
      </c>
      <c r="G23" s="14" t="s">
        <v>7</v>
      </c>
      <c r="H23" s="14">
        <v>2</v>
      </c>
      <c r="I23" s="12">
        <f t="shared" si="0"/>
        <v>0</v>
      </c>
      <c r="J23" s="12">
        <v>72</v>
      </c>
      <c r="K23" s="12">
        <f t="shared" si="1"/>
        <v>0</v>
      </c>
      <c r="L23" s="12">
        <v>0</v>
      </c>
      <c r="M23" s="12">
        <v>0</v>
      </c>
      <c r="N23" s="12">
        <v>0</v>
      </c>
      <c r="O23" s="65">
        <f t="shared" si="2"/>
        <v>0</v>
      </c>
      <c r="P23">
        <f t="shared" si="3"/>
        <v>0</v>
      </c>
      <c r="Q23" s="65">
        <f t="shared" si="4"/>
        <v>0</v>
      </c>
      <c r="R23">
        <f t="shared" si="5"/>
        <v>0</v>
      </c>
    </row>
    <row r="24" spans="1:18" ht="23" x14ac:dyDescent="0.35">
      <c r="A24" s="11" t="s">
        <v>38</v>
      </c>
      <c r="B24" s="11" t="s">
        <v>26</v>
      </c>
      <c r="C24" s="15" t="s">
        <v>39</v>
      </c>
      <c r="D24" s="13" t="s">
        <v>28</v>
      </c>
      <c r="E24" s="13">
        <v>21</v>
      </c>
      <c r="F24" s="21">
        <v>0</v>
      </c>
      <c r="G24" s="14" t="s">
        <v>7</v>
      </c>
      <c r="H24" s="14">
        <v>2</v>
      </c>
      <c r="I24" s="12">
        <f t="shared" si="0"/>
        <v>0</v>
      </c>
      <c r="J24" s="12">
        <v>72</v>
      </c>
      <c r="K24" s="12">
        <f t="shared" si="1"/>
        <v>0</v>
      </c>
      <c r="L24" s="12">
        <v>0</v>
      </c>
      <c r="M24" s="12">
        <v>0</v>
      </c>
      <c r="N24" s="12">
        <v>0</v>
      </c>
      <c r="O24" s="65">
        <f t="shared" si="2"/>
        <v>0</v>
      </c>
      <c r="P24">
        <f t="shared" si="3"/>
        <v>0</v>
      </c>
      <c r="Q24" s="65">
        <f t="shared" si="4"/>
        <v>0</v>
      </c>
      <c r="R24">
        <f t="shared" si="5"/>
        <v>0</v>
      </c>
    </row>
    <row r="25" spans="1:18" ht="23" x14ac:dyDescent="0.35">
      <c r="A25" s="11" t="s">
        <v>40</v>
      </c>
      <c r="B25" s="11" t="s">
        <v>26</v>
      </c>
      <c r="C25" s="15" t="s">
        <v>41</v>
      </c>
      <c r="D25" s="13" t="s">
        <v>28</v>
      </c>
      <c r="E25" s="13">
        <v>28</v>
      </c>
      <c r="F25" s="22">
        <v>0</v>
      </c>
      <c r="G25" s="14" t="s">
        <v>7</v>
      </c>
      <c r="H25" s="14">
        <v>2</v>
      </c>
      <c r="I25" s="12">
        <f t="shared" si="0"/>
        <v>0</v>
      </c>
      <c r="J25" s="12">
        <v>72</v>
      </c>
      <c r="K25" s="12">
        <f t="shared" si="1"/>
        <v>0</v>
      </c>
      <c r="L25" s="12">
        <v>0</v>
      </c>
      <c r="M25" s="12">
        <v>0</v>
      </c>
      <c r="N25" s="12">
        <v>0</v>
      </c>
      <c r="O25" s="65">
        <f t="shared" si="2"/>
        <v>0</v>
      </c>
      <c r="P25">
        <f t="shared" si="3"/>
        <v>0</v>
      </c>
      <c r="Q25" s="65">
        <f t="shared" si="4"/>
        <v>0</v>
      </c>
      <c r="R25">
        <f t="shared" si="5"/>
        <v>0</v>
      </c>
    </row>
    <row r="26" spans="1:18" ht="23" x14ac:dyDescent="0.35">
      <c r="A26" s="11" t="s">
        <v>42</v>
      </c>
      <c r="B26" s="11" t="s">
        <v>26</v>
      </c>
      <c r="C26" s="15" t="s">
        <v>43</v>
      </c>
      <c r="D26" s="13" t="s">
        <v>28</v>
      </c>
      <c r="E26" s="13">
        <v>14</v>
      </c>
      <c r="F26" s="23">
        <v>0</v>
      </c>
      <c r="G26" s="14" t="s">
        <v>7</v>
      </c>
      <c r="H26" s="14">
        <v>4</v>
      </c>
      <c r="I26" s="12">
        <f t="shared" si="0"/>
        <v>0</v>
      </c>
      <c r="J26" s="12">
        <v>72</v>
      </c>
      <c r="K26" s="12">
        <f t="shared" si="1"/>
        <v>0</v>
      </c>
      <c r="L26" s="12">
        <v>0</v>
      </c>
      <c r="M26" s="12">
        <v>0</v>
      </c>
      <c r="N26" s="12">
        <v>0</v>
      </c>
      <c r="O26" s="65">
        <f t="shared" si="2"/>
        <v>0</v>
      </c>
      <c r="P26">
        <f t="shared" si="3"/>
        <v>0</v>
      </c>
      <c r="Q26" s="65">
        <f t="shared" si="4"/>
        <v>0</v>
      </c>
      <c r="R26">
        <f t="shared" si="5"/>
        <v>0</v>
      </c>
    </row>
    <row r="27" spans="1:18" ht="23" x14ac:dyDescent="0.35">
      <c r="A27" s="11" t="s">
        <v>44</v>
      </c>
      <c r="B27" s="11" t="s">
        <v>26</v>
      </c>
      <c r="C27" s="15" t="s">
        <v>45</v>
      </c>
      <c r="D27" s="13" t="s">
        <v>28</v>
      </c>
      <c r="E27" s="13">
        <v>35</v>
      </c>
      <c r="F27" s="24">
        <v>0</v>
      </c>
      <c r="G27" s="14" t="s">
        <v>7</v>
      </c>
      <c r="H27" s="14">
        <v>4</v>
      </c>
      <c r="I27" s="12">
        <f t="shared" si="0"/>
        <v>0</v>
      </c>
      <c r="J27" s="12">
        <v>72</v>
      </c>
      <c r="K27" s="12">
        <f t="shared" si="1"/>
        <v>0</v>
      </c>
      <c r="L27" s="12">
        <v>0</v>
      </c>
      <c r="M27" s="12">
        <v>0</v>
      </c>
      <c r="N27" s="12">
        <v>0</v>
      </c>
      <c r="O27" s="65">
        <f t="shared" si="2"/>
        <v>0</v>
      </c>
      <c r="P27">
        <f t="shared" si="3"/>
        <v>0</v>
      </c>
      <c r="Q27" s="65">
        <f t="shared" si="4"/>
        <v>0</v>
      </c>
      <c r="R27">
        <f t="shared" si="5"/>
        <v>0</v>
      </c>
    </row>
    <row r="28" spans="1:18" ht="23" x14ac:dyDescent="0.35">
      <c r="A28" s="11" t="s">
        <v>46</v>
      </c>
      <c r="B28" s="11" t="s">
        <v>26</v>
      </c>
      <c r="C28" s="15" t="s">
        <v>47</v>
      </c>
      <c r="D28" s="13" t="s">
        <v>28</v>
      </c>
      <c r="E28" s="13">
        <v>28</v>
      </c>
      <c r="F28" s="25">
        <v>0</v>
      </c>
      <c r="G28" s="14" t="s">
        <v>7</v>
      </c>
      <c r="H28" s="14">
        <v>8</v>
      </c>
      <c r="I28" s="12">
        <f t="shared" si="0"/>
        <v>0</v>
      </c>
      <c r="J28" s="12">
        <v>72</v>
      </c>
      <c r="K28" s="12">
        <f t="shared" si="1"/>
        <v>0</v>
      </c>
      <c r="L28" s="12">
        <v>0</v>
      </c>
      <c r="M28" s="12">
        <v>0</v>
      </c>
      <c r="N28" s="12">
        <v>0</v>
      </c>
      <c r="O28" s="65">
        <f t="shared" si="2"/>
        <v>0</v>
      </c>
      <c r="P28">
        <f t="shared" si="3"/>
        <v>0</v>
      </c>
      <c r="Q28" s="65">
        <f t="shared" si="4"/>
        <v>0</v>
      </c>
      <c r="R28">
        <f t="shared" si="5"/>
        <v>0</v>
      </c>
    </row>
    <row r="29" spans="1:18" ht="23" x14ac:dyDescent="0.35">
      <c r="A29" s="11" t="s">
        <v>48</v>
      </c>
      <c r="B29" s="11" t="s">
        <v>26</v>
      </c>
      <c r="C29" s="15" t="s">
        <v>49</v>
      </c>
      <c r="D29" s="13" t="s">
        <v>28</v>
      </c>
      <c r="E29" s="13">
        <v>14</v>
      </c>
      <c r="F29" s="26">
        <v>35531.089999999997</v>
      </c>
      <c r="G29" s="14" t="s">
        <v>7</v>
      </c>
      <c r="H29" s="14">
        <v>4</v>
      </c>
      <c r="I29" s="12">
        <f t="shared" si="0"/>
        <v>9948.7099999999991</v>
      </c>
      <c r="J29" s="12">
        <v>72</v>
      </c>
      <c r="K29" s="12">
        <f t="shared" si="1"/>
        <v>39794.839999999997</v>
      </c>
      <c r="L29" s="12">
        <v>0</v>
      </c>
      <c r="M29" s="12">
        <v>0</v>
      </c>
      <c r="N29" s="12">
        <v>0</v>
      </c>
      <c r="O29" s="65">
        <f t="shared" si="2"/>
        <v>39794.839999999997</v>
      </c>
      <c r="P29">
        <f t="shared" si="3"/>
        <v>198.9742</v>
      </c>
      <c r="Q29" s="65">
        <f t="shared" si="4"/>
        <v>39993.814199999993</v>
      </c>
      <c r="R29">
        <f t="shared" si="5"/>
        <v>9998.4535499999984</v>
      </c>
    </row>
    <row r="30" spans="1:18" ht="23" x14ac:dyDescent="0.35">
      <c r="A30" s="11" t="s">
        <v>50</v>
      </c>
      <c r="B30" s="11" t="s">
        <v>26</v>
      </c>
      <c r="C30" s="15" t="s">
        <v>51</v>
      </c>
      <c r="D30" s="13" t="s">
        <v>28</v>
      </c>
      <c r="E30" s="13">
        <v>21</v>
      </c>
      <c r="F30" s="27">
        <v>2034613.35</v>
      </c>
      <c r="G30" s="14" t="s">
        <v>7</v>
      </c>
      <c r="H30" s="14">
        <v>2</v>
      </c>
      <c r="I30" s="12">
        <f t="shared" si="0"/>
        <v>569691.74</v>
      </c>
      <c r="J30" s="12">
        <v>72</v>
      </c>
      <c r="K30" s="12">
        <f t="shared" si="1"/>
        <v>1139383.48</v>
      </c>
      <c r="L30" s="12">
        <v>0</v>
      </c>
      <c r="M30" s="12">
        <v>0</v>
      </c>
      <c r="N30" s="12">
        <v>0</v>
      </c>
      <c r="O30" s="65">
        <f t="shared" si="2"/>
        <v>1139383.48</v>
      </c>
      <c r="P30">
        <f t="shared" si="3"/>
        <v>5696.9174000000003</v>
      </c>
      <c r="Q30" s="65">
        <f t="shared" si="4"/>
        <v>1145080.3973999999</v>
      </c>
      <c r="R30">
        <f t="shared" si="5"/>
        <v>572540.19869999995</v>
      </c>
    </row>
    <row r="31" spans="1:18" ht="23" x14ac:dyDescent="0.35">
      <c r="A31" s="11" t="s">
        <v>52</v>
      </c>
      <c r="B31" s="11" t="s">
        <v>26</v>
      </c>
      <c r="C31" s="15" t="s">
        <v>53</v>
      </c>
      <c r="D31" s="13">
        <v>36</v>
      </c>
      <c r="E31" s="13" t="s">
        <v>31</v>
      </c>
      <c r="F31" s="28">
        <v>421308.84</v>
      </c>
      <c r="G31" s="14" t="s">
        <v>7</v>
      </c>
      <c r="H31" s="14">
        <v>2</v>
      </c>
      <c r="I31" s="12">
        <f t="shared" si="0"/>
        <v>147458.09</v>
      </c>
      <c r="J31" s="12">
        <v>65</v>
      </c>
      <c r="K31" s="12">
        <f t="shared" si="1"/>
        <v>294916.18</v>
      </c>
      <c r="L31" s="12">
        <v>0</v>
      </c>
      <c r="M31" s="12">
        <v>0</v>
      </c>
      <c r="N31" s="12">
        <v>0</v>
      </c>
      <c r="O31" s="65">
        <f t="shared" si="2"/>
        <v>294916.18</v>
      </c>
      <c r="P31">
        <f t="shared" si="3"/>
        <v>1474.5808999999999</v>
      </c>
      <c r="Q31" s="65">
        <f t="shared" si="4"/>
        <v>296390.76089999999</v>
      </c>
      <c r="R31">
        <f t="shared" si="5"/>
        <v>148195.38045</v>
      </c>
    </row>
    <row r="32" spans="1:18" ht="23" x14ac:dyDescent="0.35">
      <c r="A32" s="16" t="s">
        <v>54</v>
      </c>
      <c r="B32" s="15" t="s">
        <v>26</v>
      </c>
      <c r="C32" s="15" t="s">
        <v>55</v>
      </c>
      <c r="D32" s="13" t="s">
        <v>28</v>
      </c>
      <c r="E32" s="13">
        <v>14</v>
      </c>
      <c r="F32" s="12">
        <v>2495500</v>
      </c>
      <c r="G32" s="14" t="s">
        <v>7</v>
      </c>
      <c r="H32" s="14">
        <v>3</v>
      </c>
      <c r="I32" s="12">
        <f t="shared" si="0"/>
        <v>698740</v>
      </c>
      <c r="J32" s="12">
        <v>72</v>
      </c>
      <c r="K32" s="12">
        <f t="shared" si="1"/>
        <v>2096220</v>
      </c>
      <c r="L32" s="12">
        <v>81962.2</v>
      </c>
      <c r="M32" s="12">
        <v>211971.44</v>
      </c>
      <c r="N32" s="12">
        <v>81962.2</v>
      </c>
      <c r="O32" s="65">
        <f t="shared" si="2"/>
        <v>2390153.64</v>
      </c>
      <c r="P32">
        <f t="shared" si="3"/>
        <v>11950.7682</v>
      </c>
      <c r="Q32" s="65">
        <f t="shared" si="4"/>
        <v>2402104.4081999999</v>
      </c>
      <c r="R32">
        <f t="shared" si="5"/>
        <v>800701.46939999994</v>
      </c>
    </row>
    <row r="33" spans="1:18" ht="23" x14ac:dyDescent="0.35">
      <c r="A33" s="11" t="s">
        <v>56</v>
      </c>
      <c r="B33" s="11" t="s">
        <v>26</v>
      </c>
      <c r="C33" s="15" t="s">
        <v>57</v>
      </c>
      <c r="D33" s="13">
        <v>36</v>
      </c>
      <c r="E33" s="13" t="s">
        <v>31</v>
      </c>
      <c r="F33" s="29">
        <v>678403.68</v>
      </c>
      <c r="G33" s="14" t="s">
        <v>7</v>
      </c>
      <c r="H33" s="14">
        <v>3</v>
      </c>
      <c r="I33" s="12">
        <f t="shared" si="0"/>
        <v>237441.29</v>
      </c>
      <c r="J33" s="12">
        <v>65</v>
      </c>
      <c r="K33" s="12">
        <f t="shared" si="1"/>
        <v>712323.87</v>
      </c>
      <c r="L33" s="12">
        <v>0</v>
      </c>
      <c r="M33" s="12">
        <v>0</v>
      </c>
      <c r="N33" s="12">
        <v>0</v>
      </c>
      <c r="O33" s="65">
        <f t="shared" si="2"/>
        <v>712323.87</v>
      </c>
      <c r="P33">
        <f t="shared" si="3"/>
        <v>3561.6193499999999</v>
      </c>
      <c r="Q33" s="65">
        <f t="shared" si="4"/>
        <v>715885.48935000005</v>
      </c>
      <c r="R33">
        <f t="shared" si="5"/>
        <v>238628.49645000001</v>
      </c>
    </row>
    <row r="34" spans="1:18" ht="23" x14ac:dyDescent="0.35">
      <c r="A34" s="11" t="s">
        <v>34</v>
      </c>
      <c r="B34" s="11" t="s">
        <v>26</v>
      </c>
      <c r="C34" s="15" t="s">
        <v>35</v>
      </c>
      <c r="D34" s="13" t="s">
        <v>28</v>
      </c>
      <c r="E34" s="13">
        <v>14</v>
      </c>
      <c r="F34" s="30">
        <v>0</v>
      </c>
      <c r="G34" s="14" t="s">
        <v>7</v>
      </c>
      <c r="H34" s="14">
        <v>3</v>
      </c>
      <c r="I34" s="12">
        <f t="shared" si="0"/>
        <v>0</v>
      </c>
      <c r="J34" s="12">
        <v>72</v>
      </c>
      <c r="K34" s="12">
        <f t="shared" si="1"/>
        <v>0</v>
      </c>
      <c r="L34" s="12">
        <v>0</v>
      </c>
      <c r="M34" s="12">
        <v>0</v>
      </c>
      <c r="N34" s="12">
        <v>0</v>
      </c>
      <c r="O34" s="65">
        <f t="shared" si="2"/>
        <v>0</v>
      </c>
      <c r="P34">
        <f t="shared" si="3"/>
        <v>0</v>
      </c>
      <c r="Q34" s="65">
        <f t="shared" si="4"/>
        <v>0</v>
      </c>
      <c r="R34">
        <f t="shared" si="5"/>
        <v>0</v>
      </c>
    </row>
    <row r="35" spans="1:18" ht="14.5" x14ac:dyDescent="0.35">
      <c r="A35" s="11" t="s">
        <v>32</v>
      </c>
      <c r="B35" s="11" t="s">
        <v>26</v>
      </c>
      <c r="C35" s="15" t="s">
        <v>33</v>
      </c>
      <c r="D35" s="13" t="s">
        <v>28</v>
      </c>
      <c r="E35" s="13">
        <v>21</v>
      </c>
      <c r="F35" s="31">
        <v>0</v>
      </c>
      <c r="G35" s="14" t="s">
        <v>7</v>
      </c>
      <c r="H35" s="14">
        <v>3</v>
      </c>
      <c r="I35" s="12">
        <f t="shared" si="0"/>
        <v>0</v>
      </c>
      <c r="J35" s="12">
        <v>72</v>
      </c>
      <c r="K35" s="12">
        <f t="shared" si="1"/>
        <v>0</v>
      </c>
      <c r="L35" s="12">
        <v>0</v>
      </c>
      <c r="M35" s="12">
        <v>0</v>
      </c>
      <c r="N35" s="12">
        <v>0</v>
      </c>
      <c r="O35" s="65">
        <f t="shared" si="2"/>
        <v>0</v>
      </c>
      <c r="P35">
        <f t="shared" si="3"/>
        <v>0</v>
      </c>
      <c r="Q35" s="65">
        <f t="shared" si="4"/>
        <v>0</v>
      </c>
      <c r="R35">
        <f t="shared" si="5"/>
        <v>0</v>
      </c>
    </row>
    <row r="36" spans="1:18" ht="23" x14ac:dyDescent="0.35">
      <c r="A36" s="11" t="s">
        <v>58</v>
      </c>
      <c r="B36" s="11" t="s">
        <v>26</v>
      </c>
      <c r="C36" s="15" t="s">
        <v>59</v>
      </c>
      <c r="D36" s="13" t="s">
        <v>28</v>
      </c>
      <c r="E36" s="13">
        <v>21</v>
      </c>
      <c r="F36" s="32">
        <v>0</v>
      </c>
      <c r="G36" s="14" t="s">
        <v>7</v>
      </c>
      <c r="H36" s="14">
        <v>3</v>
      </c>
      <c r="I36" s="12">
        <f t="shared" si="0"/>
        <v>0</v>
      </c>
      <c r="J36" s="12">
        <v>72</v>
      </c>
      <c r="K36" s="12">
        <f t="shared" si="1"/>
        <v>0</v>
      </c>
      <c r="L36" s="12">
        <v>0</v>
      </c>
      <c r="M36" s="12">
        <v>0</v>
      </c>
      <c r="N36" s="12">
        <v>0</v>
      </c>
      <c r="O36" s="65">
        <f t="shared" si="2"/>
        <v>0</v>
      </c>
      <c r="P36">
        <f t="shared" si="3"/>
        <v>0</v>
      </c>
      <c r="Q36" s="65">
        <f t="shared" si="4"/>
        <v>0</v>
      </c>
      <c r="R36">
        <f t="shared" si="5"/>
        <v>0</v>
      </c>
    </row>
    <row r="37" spans="1:18" ht="23" x14ac:dyDescent="0.35">
      <c r="A37" s="11" t="s">
        <v>40</v>
      </c>
      <c r="B37" s="11" t="s">
        <v>26</v>
      </c>
      <c r="C37" s="15" t="s">
        <v>41</v>
      </c>
      <c r="D37" s="13" t="s">
        <v>28</v>
      </c>
      <c r="E37" s="13">
        <v>28</v>
      </c>
      <c r="F37" s="33">
        <v>0</v>
      </c>
      <c r="G37" s="14" t="s">
        <v>7</v>
      </c>
      <c r="H37" s="14">
        <v>3</v>
      </c>
      <c r="I37" s="12">
        <f t="shared" si="0"/>
        <v>0</v>
      </c>
      <c r="J37" s="12">
        <v>72</v>
      </c>
      <c r="K37" s="12">
        <f t="shared" si="1"/>
        <v>0</v>
      </c>
      <c r="L37" s="12">
        <v>0</v>
      </c>
      <c r="M37" s="12">
        <v>0</v>
      </c>
      <c r="N37" s="12">
        <v>0</v>
      </c>
      <c r="O37" s="65">
        <f t="shared" si="2"/>
        <v>0</v>
      </c>
      <c r="P37">
        <f t="shared" si="3"/>
        <v>0</v>
      </c>
      <c r="Q37" s="65">
        <f t="shared" si="4"/>
        <v>0</v>
      </c>
      <c r="R37">
        <f t="shared" si="5"/>
        <v>0</v>
      </c>
    </row>
    <row r="38" spans="1:18" ht="23" x14ac:dyDescent="0.35">
      <c r="A38" s="11" t="s">
        <v>46</v>
      </c>
      <c r="B38" s="11" t="s">
        <v>26</v>
      </c>
      <c r="C38" s="15" t="s">
        <v>47</v>
      </c>
      <c r="D38" s="13" t="s">
        <v>28</v>
      </c>
      <c r="E38" s="13">
        <v>28</v>
      </c>
      <c r="F38" s="34">
        <v>0</v>
      </c>
      <c r="G38" s="14" t="s">
        <v>7</v>
      </c>
      <c r="H38" s="14">
        <v>12</v>
      </c>
      <c r="I38" s="12">
        <f t="shared" si="0"/>
        <v>0</v>
      </c>
      <c r="J38" s="12">
        <v>72</v>
      </c>
      <c r="K38" s="12">
        <f t="shared" si="1"/>
        <v>0</v>
      </c>
      <c r="L38" s="12">
        <v>0</v>
      </c>
      <c r="M38" s="12">
        <v>0</v>
      </c>
      <c r="N38" s="12">
        <v>0</v>
      </c>
      <c r="O38" s="65">
        <f t="shared" si="2"/>
        <v>0</v>
      </c>
      <c r="P38">
        <f t="shared" si="3"/>
        <v>0</v>
      </c>
      <c r="Q38" s="65">
        <f t="shared" si="4"/>
        <v>0</v>
      </c>
      <c r="R38">
        <f t="shared" si="5"/>
        <v>0</v>
      </c>
    </row>
    <row r="39" spans="1:18" ht="23" x14ac:dyDescent="0.35">
      <c r="A39" s="11" t="s">
        <v>42</v>
      </c>
      <c r="B39" s="11" t="s">
        <v>26</v>
      </c>
      <c r="C39" s="15" t="s">
        <v>43</v>
      </c>
      <c r="D39" s="13" t="s">
        <v>28</v>
      </c>
      <c r="E39" s="13">
        <v>14</v>
      </c>
      <c r="F39" s="35">
        <v>0</v>
      </c>
      <c r="G39" s="14" t="s">
        <v>7</v>
      </c>
      <c r="H39" s="14">
        <v>6</v>
      </c>
      <c r="I39" s="12">
        <f t="shared" si="0"/>
        <v>0</v>
      </c>
      <c r="J39" s="12">
        <v>72</v>
      </c>
      <c r="K39" s="12">
        <f t="shared" si="1"/>
        <v>0</v>
      </c>
      <c r="L39" s="12">
        <v>0</v>
      </c>
      <c r="M39" s="12">
        <v>0</v>
      </c>
      <c r="N39" s="12">
        <v>0</v>
      </c>
      <c r="O39" s="65">
        <f t="shared" si="2"/>
        <v>0</v>
      </c>
      <c r="P39">
        <f t="shared" si="3"/>
        <v>0</v>
      </c>
      <c r="Q39" s="65">
        <f t="shared" si="4"/>
        <v>0</v>
      </c>
      <c r="R39">
        <f t="shared" si="5"/>
        <v>0</v>
      </c>
    </row>
    <row r="40" spans="1:18" ht="14.5" x14ac:dyDescent="0.35">
      <c r="A40" s="11" t="s">
        <v>60</v>
      </c>
      <c r="B40" s="11" t="s">
        <v>26</v>
      </c>
      <c r="C40" s="15" t="s">
        <v>61</v>
      </c>
      <c r="D40" s="13" t="s">
        <v>28</v>
      </c>
      <c r="E40" s="13">
        <v>7</v>
      </c>
      <c r="F40" s="36">
        <v>0</v>
      </c>
      <c r="G40" s="14" t="s">
        <v>7</v>
      </c>
      <c r="H40" s="14">
        <v>6</v>
      </c>
      <c r="I40" s="12">
        <f t="shared" si="0"/>
        <v>0</v>
      </c>
      <c r="J40" s="12">
        <v>72</v>
      </c>
      <c r="K40" s="12">
        <f t="shared" si="1"/>
        <v>0</v>
      </c>
      <c r="L40" s="12">
        <v>0</v>
      </c>
      <c r="M40" s="12">
        <v>0</v>
      </c>
      <c r="N40" s="12">
        <v>0</v>
      </c>
      <c r="O40" s="65">
        <f t="shared" si="2"/>
        <v>0</v>
      </c>
      <c r="P40">
        <f t="shared" si="3"/>
        <v>0</v>
      </c>
      <c r="Q40" s="65">
        <f t="shared" si="4"/>
        <v>0</v>
      </c>
      <c r="R40">
        <f t="shared" si="5"/>
        <v>0</v>
      </c>
    </row>
    <row r="41" spans="1:18" ht="23" x14ac:dyDescent="0.35">
      <c r="A41" s="11" t="s">
        <v>38</v>
      </c>
      <c r="B41" s="11" t="s">
        <v>26</v>
      </c>
      <c r="C41" s="15" t="s">
        <v>39</v>
      </c>
      <c r="D41" s="13" t="s">
        <v>28</v>
      </c>
      <c r="E41" s="13">
        <v>21</v>
      </c>
      <c r="F41" s="37">
        <v>0</v>
      </c>
      <c r="G41" s="14" t="s">
        <v>7</v>
      </c>
      <c r="H41" s="14">
        <v>3</v>
      </c>
      <c r="I41" s="12">
        <f t="shared" si="0"/>
        <v>0</v>
      </c>
      <c r="J41" s="12">
        <v>72</v>
      </c>
      <c r="K41" s="12">
        <f t="shared" si="1"/>
        <v>0</v>
      </c>
      <c r="L41" s="12">
        <v>0</v>
      </c>
      <c r="M41" s="12">
        <v>0</v>
      </c>
      <c r="N41" s="12">
        <v>0</v>
      </c>
      <c r="O41" s="65">
        <f t="shared" si="2"/>
        <v>0</v>
      </c>
      <c r="P41">
        <f t="shared" si="3"/>
        <v>0</v>
      </c>
      <c r="Q41" s="65">
        <f t="shared" si="4"/>
        <v>0</v>
      </c>
      <c r="R41">
        <f t="shared" si="5"/>
        <v>0</v>
      </c>
    </row>
    <row r="42" spans="1:18" ht="23" x14ac:dyDescent="0.35">
      <c r="A42" s="16" t="s">
        <v>62</v>
      </c>
      <c r="B42" s="15" t="s">
        <v>26</v>
      </c>
      <c r="C42" s="15" t="s">
        <v>63</v>
      </c>
      <c r="D42" s="13" t="s">
        <v>28</v>
      </c>
      <c r="E42" s="13">
        <v>30</v>
      </c>
      <c r="F42" s="12">
        <v>1087712.78</v>
      </c>
      <c r="G42" s="14" t="s">
        <v>7</v>
      </c>
      <c r="H42" s="14">
        <v>7</v>
      </c>
      <c r="I42" s="12">
        <f t="shared" si="0"/>
        <v>304559.58</v>
      </c>
      <c r="J42" s="12">
        <v>72</v>
      </c>
      <c r="K42" s="12">
        <f t="shared" si="1"/>
        <v>2131917.06</v>
      </c>
      <c r="L42" s="12">
        <v>117255.44</v>
      </c>
      <c r="M42" s="12">
        <v>243916.79999999999</v>
      </c>
      <c r="N42" s="12">
        <v>117255.44</v>
      </c>
      <c r="O42" s="65">
        <f t="shared" si="2"/>
        <v>2493089.2999999998</v>
      </c>
      <c r="P42">
        <f t="shared" si="3"/>
        <v>12465.4465</v>
      </c>
      <c r="Q42" s="65">
        <f t="shared" si="4"/>
        <v>2505554.7464999999</v>
      </c>
      <c r="R42">
        <f t="shared" si="5"/>
        <v>357936.39235714282</v>
      </c>
    </row>
    <row r="43" spans="1:18" ht="23" x14ac:dyDescent="0.35">
      <c r="A43" s="16" t="s">
        <v>64</v>
      </c>
      <c r="B43" s="15" t="s">
        <v>26</v>
      </c>
      <c r="C43" s="15" t="s">
        <v>65</v>
      </c>
      <c r="D43" s="13" t="s">
        <v>28</v>
      </c>
      <c r="E43" s="13" t="s">
        <v>31</v>
      </c>
      <c r="F43" s="12">
        <v>132422.5</v>
      </c>
      <c r="G43" s="14" t="s">
        <v>7</v>
      </c>
      <c r="H43" s="14">
        <v>7</v>
      </c>
      <c r="I43" s="12">
        <f t="shared" si="0"/>
        <v>37078.300000000003</v>
      </c>
      <c r="J43" s="12">
        <v>72</v>
      </c>
      <c r="K43" s="12">
        <f t="shared" si="1"/>
        <v>259548.1</v>
      </c>
      <c r="L43" s="12">
        <v>0</v>
      </c>
      <c r="M43" s="12">
        <v>0</v>
      </c>
      <c r="N43" s="12">
        <v>0</v>
      </c>
      <c r="O43" s="65">
        <f t="shared" si="2"/>
        <v>259548.1</v>
      </c>
      <c r="P43">
        <f t="shared" si="3"/>
        <v>1297.7405000000001</v>
      </c>
      <c r="Q43" s="65">
        <f t="shared" si="4"/>
        <v>260845.84050000002</v>
      </c>
      <c r="R43">
        <f t="shared" si="5"/>
        <v>37263.691500000001</v>
      </c>
    </row>
    <row r="44" spans="1:18" ht="23" x14ac:dyDescent="0.35">
      <c r="A44" s="16" t="s">
        <v>66</v>
      </c>
      <c r="B44" s="15" t="s">
        <v>26</v>
      </c>
      <c r="C44" s="15" t="s">
        <v>67</v>
      </c>
      <c r="D44" s="13" t="s">
        <v>28</v>
      </c>
      <c r="E44" s="13">
        <v>1</v>
      </c>
      <c r="F44" s="12">
        <v>1799.98</v>
      </c>
      <c r="G44" s="14" t="s">
        <v>7</v>
      </c>
      <c r="H44" s="14">
        <v>14</v>
      </c>
      <c r="I44" s="12">
        <f t="shared" si="0"/>
        <v>503.99</v>
      </c>
      <c r="J44" s="12">
        <v>72</v>
      </c>
      <c r="K44" s="12">
        <f t="shared" si="1"/>
        <v>7055.86</v>
      </c>
      <c r="L44" s="12">
        <v>388.07</v>
      </c>
      <c r="M44" s="12">
        <v>723.37</v>
      </c>
      <c r="N44" s="12">
        <v>388.07</v>
      </c>
      <c r="O44" s="65">
        <f t="shared" si="2"/>
        <v>8167.2999999999993</v>
      </c>
      <c r="P44">
        <f t="shared" si="3"/>
        <v>40.836499999999994</v>
      </c>
      <c r="Q44" s="65">
        <f t="shared" si="4"/>
        <v>8208.1364999999987</v>
      </c>
      <c r="R44">
        <f t="shared" si="5"/>
        <v>586.29546428571416</v>
      </c>
    </row>
    <row r="45" spans="1:18" ht="14.5" x14ac:dyDescent="0.35">
      <c r="A45" s="16" t="s">
        <v>68</v>
      </c>
      <c r="B45" s="15" t="s">
        <v>26</v>
      </c>
      <c r="C45" s="15" t="s">
        <v>69</v>
      </c>
      <c r="D45" s="13" t="s">
        <v>28</v>
      </c>
      <c r="E45" s="13">
        <v>1</v>
      </c>
      <c r="F45" s="12">
        <v>137385.32999999999</v>
      </c>
      <c r="G45" s="14" t="s">
        <v>7</v>
      </c>
      <c r="H45" s="14">
        <v>14</v>
      </c>
      <c r="I45" s="12">
        <f t="shared" si="0"/>
        <v>38467.89</v>
      </c>
      <c r="J45" s="12">
        <v>72</v>
      </c>
      <c r="K45" s="12">
        <f t="shared" si="1"/>
        <v>538550.46</v>
      </c>
      <c r="L45" s="12">
        <v>29620.27</v>
      </c>
      <c r="M45" s="12">
        <v>120850.72</v>
      </c>
      <c r="N45" s="12">
        <v>29620.27</v>
      </c>
      <c r="O45" s="65">
        <f t="shared" si="2"/>
        <v>689021.45</v>
      </c>
      <c r="P45">
        <f t="shared" si="3"/>
        <v>3445.10725</v>
      </c>
      <c r="Q45" s="65">
        <f t="shared" si="4"/>
        <v>692466.55724999995</v>
      </c>
      <c r="R45">
        <f t="shared" si="5"/>
        <v>49461.896946428569</v>
      </c>
    </row>
    <row r="46" spans="1:18" ht="23" x14ac:dyDescent="0.35">
      <c r="A46" s="16" t="s">
        <v>70</v>
      </c>
      <c r="B46" s="15" t="s">
        <v>26</v>
      </c>
      <c r="C46" s="15" t="s">
        <v>71</v>
      </c>
      <c r="D46" s="13" t="s">
        <v>28</v>
      </c>
      <c r="E46" s="13">
        <v>9</v>
      </c>
      <c r="F46" s="12">
        <v>1105715</v>
      </c>
      <c r="G46" s="14" t="s">
        <v>7</v>
      </c>
      <c r="H46" s="14">
        <v>14</v>
      </c>
      <c r="I46" s="12">
        <f t="shared" si="0"/>
        <v>309600.2</v>
      </c>
      <c r="J46" s="12">
        <v>72</v>
      </c>
      <c r="K46" s="12">
        <f t="shared" si="1"/>
        <v>4334402.8</v>
      </c>
      <c r="L46" s="12">
        <v>238392.15</v>
      </c>
      <c r="M46" s="12">
        <v>497904.09</v>
      </c>
      <c r="N46" s="12">
        <v>238392.15</v>
      </c>
      <c r="O46" s="65">
        <f t="shared" si="2"/>
        <v>5070699.04</v>
      </c>
      <c r="P46">
        <f t="shared" si="3"/>
        <v>25353.495200000001</v>
      </c>
      <c r="Q46" s="65">
        <f t="shared" si="4"/>
        <v>5096052.5351999998</v>
      </c>
      <c r="R46">
        <f t="shared" si="5"/>
        <v>364003.75251428568</v>
      </c>
    </row>
    <row r="47" spans="1:18" ht="23" x14ac:dyDescent="0.35">
      <c r="A47" s="16" t="s">
        <v>72</v>
      </c>
      <c r="B47" s="15" t="s">
        <v>26</v>
      </c>
      <c r="C47" s="15" t="s">
        <v>73</v>
      </c>
      <c r="D47" s="13" t="s">
        <v>28</v>
      </c>
      <c r="E47" s="13" t="s">
        <v>31</v>
      </c>
      <c r="F47" s="12">
        <v>139828.5</v>
      </c>
      <c r="G47" s="14" t="s">
        <v>7</v>
      </c>
      <c r="H47" s="14">
        <v>14</v>
      </c>
      <c r="I47" s="12">
        <f t="shared" si="0"/>
        <v>39151.980000000003</v>
      </c>
      <c r="J47" s="12">
        <v>72</v>
      </c>
      <c r="K47" s="12">
        <f t="shared" si="1"/>
        <v>548127.72</v>
      </c>
      <c r="L47" s="12">
        <v>0</v>
      </c>
      <c r="M47" s="12">
        <v>0</v>
      </c>
      <c r="N47" s="12">
        <v>0</v>
      </c>
      <c r="O47" s="65">
        <f t="shared" si="2"/>
        <v>548127.72</v>
      </c>
      <c r="P47">
        <f t="shared" si="3"/>
        <v>2740.6385999999998</v>
      </c>
      <c r="Q47" s="65">
        <f t="shared" si="4"/>
        <v>550868.35859999992</v>
      </c>
      <c r="R47">
        <f t="shared" si="5"/>
        <v>39347.739899999993</v>
      </c>
    </row>
    <row r="48" spans="1:18" ht="23" x14ac:dyDescent="0.35">
      <c r="A48" s="16" t="s">
        <v>66</v>
      </c>
      <c r="B48" s="15" t="s">
        <v>26</v>
      </c>
      <c r="C48" s="15" t="s">
        <v>67</v>
      </c>
      <c r="D48" s="13" t="s">
        <v>28</v>
      </c>
      <c r="E48" s="13">
        <v>1</v>
      </c>
      <c r="F48" s="12">
        <v>1799.98</v>
      </c>
      <c r="G48" s="14" t="s">
        <v>7</v>
      </c>
      <c r="H48" s="14">
        <v>14</v>
      </c>
      <c r="I48" s="12">
        <f t="shared" si="0"/>
        <v>503.99</v>
      </c>
      <c r="J48" s="12">
        <v>72</v>
      </c>
      <c r="K48" s="12">
        <f t="shared" si="1"/>
        <v>7055.86</v>
      </c>
      <c r="L48" s="12">
        <v>388.07</v>
      </c>
      <c r="M48" s="12">
        <v>723.37</v>
      </c>
      <c r="N48" s="12">
        <v>388.07</v>
      </c>
      <c r="O48" s="65">
        <f t="shared" si="2"/>
        <v>8167.2999999999993</v>
      </c>
      <c r="P48">
        <f t="shared" si="3"/>
        <v>40.836499999999994</v>
      </c>
      <c r="Q48" s="65">
        <f t="shared" si="4"/>
        <v>8208.1364999999987</v>
      </c>
      <c r="R48">
        <f t="shared" si="5"/>
        <v>586.29546428571416</v>
      </c>
    </row>
    <row r="49" spans="1:18" ht="14.5" x14ac:dyDescent="0.35">
      <c r="A49" s="16" t="s">
        <v>68</v>
      </c>
      <c r="B49" s="15" t="s">
        <v>26</v>
      </c>
      <c r="C49" s="15" t="s">
        <v>69</v>
      </c>
      <c r="D49" s="13" t="s">
        <v>28</v>
      </c>
      <c r="E49" s="13">
        <v>1</v>
      </c>
      <c r="F49" s="12">
        <v>137385.32999999999</v>
      </c>
      <c r="G49" s="14" t="s">
        <v>7</v>
      </c>
      <c r="H49" s="14">
        <v>14</v>
      </c>
      <c r="I49" s="12">
        <f t="shared" si="0"/>
        <v>38467.89</v>
      </c>
      <c r="J49" s="12">
        <v>72</v>
      </c>
      <c r="K49" s="12">
        <f t="shared" si="1"/>
        <v>538550.46</v>
      </c>
      <c r="L49" s="12">
        <v>29620.27</v>
      </c>
      <c r="M49" s="12">
        <v>120850.72</v>
      </c>
      <c r="N49" s="12">
        <v>29620.27</v>
      </c>
      <c r="O49" s="65">
        <f t="shared" si="2"/>
        <v>689021.45</v>
      </c>
      <c r="P49">
        <f t="shared" si="3"/>
        <v>3445.10725</v>
      </c>
      <c r="Q49" s="65">
        <f t="shared" si="4"/>
        <v>692466.55724999995</v>
      </c>
      <c r="R49">
        <f t="shared" si="5"/>
        <v>49461.896946428569</v>
      </c>
    </row>
    <row r="50" spans="1:18" ht="23" x14ac:dyDescent="0.35">
      <c r="A50" s="16" t="s">
        <v>74</v>
      </c>
      <c r="B50" s="15" t="s">
        <v>26</v>
      </c>
      <c r="C50" s="15" t="s">
        <v>75</v>
      </c>
      <c r="D50" s="13" t="s">
        <v>28</v>
      </c>
      <c r="E50" s="13">
        <v>1</v>
      </c>
      <c r="F50" s="12">
        <v>887793.45</v>
      </c>
      <c r="G50" s="14" t="s">
        <v>7</v>
      </c>
      <c r="H50" s="14">
        <v>21</v>
      </c>
      <c r="I50" s="12">
        <f t="shared" si="0"/>
        <v>248582.17</v>
      </c>
      <c r="J50" s="12">
        <v>72</v>
      </c>
      <c r="K50" s="12">
        <f t="shared" si="1"/>
        <v>5220225.57</v>
      </c>
      <c r="L50" s="12">
        <v>287112.40999999997</v>
      </c>
      <c r="M50" s="12">
        <v>599491.59</v>
      </c>
      <c r="N50" s="12">
        <v>287112.40999999997</v>
      </c>
      <c r="O50" s="65">
        <f t="shared" si="2"/>
        <v>6106829.5700000003</v>
      </c>
      <c r="P50">
        <f t="shared" si="3"/>
        <v>30534.147850000001</v>
      </c>
      <c r="Q50" s="65">
        <f t="shared" si="4"/>
        <v>6137363.7178500006</v>
      </c>
      <c r="R50">
        <f t="shared" si="5"/>
        <v>292255.41513571434</v>
      </c>
    </row>
    <row r="51" spans="1:18" ht="23" x14ac:dyDescent="0.35">
      <c r="A51" s="16" t="s">
        <v>76</v>
      </c>
      <c r="B51" s="15" t="s">
        <v>26</v>
      </c>
      <c r="C51" s="15" t="s">
        <v>77</v>
      </c>
      <c r="D51" s="13" t="s">
        <v>28</v>
      </c>
      <c r="E51" s="13" t="s">
        <v>31</v>
      </c>
      <c r="F51" s="12">
        <v>111975.5</v>
      </c>
      <c r="G51" s="14" t="s">
        <v>7</v>
      </c>
      <c r="H51" s="14">
        <v>21</v>
      </c>
      <c r="I51" s="12">
        <f t="shared" ref="I51:I82" si="6">ROUND(F51-((F51*J51)/100),2)</f>
        <v>31353.14</v>
      </c>
      <c r="J51" s="12">
        <v>72</v>
      </c>
      <c r="K51" s="12">
        <f t="shared" ref="K51:K74" si="7">ROUND((H51 * I51),2)</f>
        <v>658415.93999999994</v>
      </c>
      <c r="L51" s="12">
        <v>0</v>
      </c>
      <c r="M51" s="12">
        <v>0</v>
      </c>
      <c r="N51" s="12">
        <v>0</v>
      </c>
      <c r="O51" s="65">
        <f t="shared" si="2"/>
        <v>658415.93999999994</v>
      </c>
      <c r="P51">
        <f t="shared" si="3"/>
        <v>3292.0796999999998</v>
      </c>
      <c r="Q51" s="65">
        <f t="shared" si="4"/>
        <v>661708.01969999995</v>
      </c>
      <c r="R51">
        <f t="shared" si="5"/>
        <v>31509.905699999996</v>
      </c>
    </row>
    <row r="52" spans="1:18" ht="23" x14ac:dyDescent="0.35">
      <c r="A52" s="16" t="s">
        <v>66</v>
      </c>
      <c r="B52" s="15" t="s">
        <v>26</v>
      </c>
      <c r="C52" s="15" t="s">
        <v>67</v>
      </c>
      <c r="D52" s="13" t="s">
        <v>28</v>
      </c>
      <c r="E52" s="13">
        <v>1</v>
      </c>
      <c r="F52" s="12">
        <v>1799.98</v>
      </c>
      <c r="G52" s="14" t="s">
        <v>7</v>
      </c>
      <c r="H52" s="14">
        <v>21</v>
      </c>
      <c r="I52" s="12">
        <f t="shared" si="6"/>
        <v>503.99</v>
      </c>
      <c r="J52" s="12">
        <v>72</v>
      </c>
      <c r="K52" s="12">
        <f t="shared" si="7"/>
        <v>10583.79</v>
      </c>
      <c r="L52" s="12">
        <v>582.11</v>
      </c>
      <c r="M52" s="12">
        <v>1085.05</v>
      </c>
      <c r="N52" s="12">
        <v>582.11</v>
      </c>
      <c r="O52" s="65">
        <f t="shared" si="2"/>
        <v>12250.95</v>
      </c>
      <c r="P52">
        <f t="shared" si="3"/>
        <v>61.254750000000001</v>
      </c>
      <c r="Q52" s="65">
        <f t="shared" si="4"/>
        <v>12312.204750000001</v>
      </c>
      <c r="R52">
        <f t="shared" si="5"/>
        <v>586.29546428571427</v>
      </c>
    </row>
    <row r="53" spans="1:18" ht="14.5" x14ac:dyDescent="0.35">
      <c r="A53" s="16" t="s">
        <v>78</v>
      </c>
      <c r="B53" s="15" t="s">
        <v>26</v>
      </c>
      <c r="C53" s="15" t="s">
        <v>79</v>
      </c>
      <c r="D53" s="13" t="s">
        <v>28</v>
      </c>
      <c r="E53" s="13">
        <v>1</v>
      </c>
      <c r="F53" s="12">
        <v>42636.83</v>
      </c>
      <c r="G53" s="14" t="s">
        <v>7</v>
      </c>
      <c r="H53" s="14">
        <v>21</v>
      </c>
      <c r="I53" s="12">
        <f t="shared" si="6"/>
        <v>11938.31</v>
      </c>
      <c r="J53" s="12">
        <v>72</v>
      </c>
      <c r="K53" s="12">
        <f t="shared" si="7"/>
        <v>250704.51</v>
      </c>
      <c r="L53" s="12">
        <v>13788.75</v>
      </c>
      <c r="M53" s="12">
        <v>56258.09</v>
      </c>
      <c r="N53" s="12">
        <v>13788.75</v>
      </c>
      <c r="O53" s="65">
        <f t="shared" si="2"/>
        <v>320751.34999999998</v>
      </c>
      <c r="P53">
        <f t="shared" si="3"/>
        <v>1603.75675</v>
      </c>
      <c r="Q53" s="65">
        <f t="shared" si="4"/>
        <v>322355.10674999998</v>
      </c>
      <c r="R53">
        <f t="shared" si="5"/>
        <v>15350.243178571427</v>
      </c>
    </row>
    <row r="54" spans="1:18" ht="23" x14ac:dyDescent="0.35">
      <c r="A54" s="16" t="s">
        <v>80</v>
      </c>
      <c r="B54" s="15" t="s">
        <v>26</v>
      </c>
      <c r="C54" s="15" t="s">
        <v>81</v>
      </c>
      <c r="D54" s="13" t="s">
        <v>28</v>
      </c>
      <c r="E54" s="13">
        <v>42</v>
      </c>
      <c r="F54" s="12">
        <v>551183.5</v>
      </c>
      <c r="G54" s="14" t="s">
        <v>7</v>
      </c>
      <c r="H54" s="14">
        <v>2</v>
      </c>
      <c r="I54" s="12">
        <f t="shared" si="6"/>
        <v>154331.38</v>
      </c>
      <c r="J54" s="12">
        <v>72</v>
      </c>
      <c r="K54" s="12">
        <f t="shared" si="7"/>
        <v>308662.76</v>
      </c>
      <c r="L54" s="12">
        <v>12068.71</v>
      </c>
      <c r="M54" s="12">
        <v>68417.460000000006</v>
      </c>
      <c r="N54" s="12">
        <v>12068.71</v>
      </c>
      <c r="O54" s="65">
        <f t="shared" si="2"/>
        <v>389148.93000000005</v>
      </c>
      <c r="P54">
        <f t="shared" si="3"/>
        <v>1945.7446500000003</v>
      </c>
      <c r="Q54" s="65">
        <f t="shared" si="4"/>
        <v>391094.67465000006</v>
      </c>
      <c r="R54">
        <f t="shared" si="5"/>
        <v>195547.33732500003</v>
      </c>
    </row>
    <row r="55" spans="1:18" ht="23" x14ac:dyDescent="0.35">
      <c r="A55" s="11" t="s">
        <v>82</v>
      </c>
      <c r="B55" s="11" t="s">
        <v>26</v>
      </c>
      <c r="C55" s="15" t="s">
        <v>83</v>
      </c>
      <c r="D55" s="13">
        <v>36</v>
      </c>
      <c r="E55" s="13" t="s">
        <v>31</v>
      </c>
      <c r="F55" s="38">
        <v>261997.32</v>
      </c>
      <c r="G55" s="14" t="s">
        <v>7</v>
      </c>
      <c r="H55" s="14">
        <v>2</v>
      </c>
      <c r="I55" s="12">
        <f t="shared" si="6"/>
        <v>91699.06</v>
      </c>
      <c r="J55" s="12">
        <v>65</v>
      </c>
      <c r="K55" s="12">
        <f t="shared" si="7"/>
        <v>183398.12</v>
      </c>
      <c r="L55" s="12">
        <v>0</v>
      </c>
      <c r="M55" s="12">
        <v>0</v>
      </c>
      <c r="N55" s="12">
        <v>0</v>
      </c>
      <c r="O55" s="65">
        <f t="shared" si="2"/>
        <v>183398.12</v>
      </c>
      <c r="P55">
        <f t="shared" si="3"/>
        <v>916.99059999999997</v>
      </c>
      <c r="Q55" s="65">
        <f t="shared" si="4"/>
        <v>184315.11059999999</v>
      </c>
      <c r="R55">
        <f t="shared" si="5"/>
        <v>92157.555299999993</v>
      </c>
    </row>
    <row r="56" spans="1:18" ht="23" x14ac:dyDescent="0.35">
      <c r="A56" s="11" t="s">
        <v>84</v>
      </c>
      <c r="B56" s="11" t="s">
        <v>26</v>
      </c>
      <c r="C56" s="15" t="s">
        <v>85</v>
      </c>
      <c r="D56" s="13" t="s">
        <v>28</v>
      </c>
      <c r="E56" s="13">
        <v>14</v>
      </c>
      <c r="F56" s="39">
        <v>0</v>
      </c>
      <c r="G56" s="14" t="s">
        <v>7</v>
      </c>
      <c r="H56" s="14">
        <v>2</v>
      </c>
      <c r="I56" s="12">
        <f t="shared" si="6"/>
        <v>0</v>
      </c>
      <c r="J56" s="12">
        <v>72</v>
      </c>
      <c r="K56" s="12">
        <f t="shared" si="7"/>
        <v>0</v>
      </c>
      <c r="L56" s="12">
        <v>0</v>
      </c>
      <c r="M56" s="12">
        <v>0</v>
      </c>
      <c r="N56" s="12">
        <v>0</v>
      </c>
      <c r="O56" s="65">
        <f t="shared" si="2"/>
        <v>0</v>
      </c>
      <c r="P56">
        <f t="shared" si="3"/>
        <v>0</v>
      </c>
      <c r="Q56" s="65">
        <f t="shared" si="4"/>
        <v>0</v>
      </c>
      <c r="R56">
        <f t="shared" si="5"/>
        <v>0</v>
      </c>
    </row>
    <row r="57" spans="1:18" ht="23" x14ac:dyDescent="0.35">
      <c r="A57" s="11" t="s">
        <v>86</v>
      </c>
      <c r="B57" s="11" t="s">
        <v>87</v>
      </c>
      <c r="C57" s="15" t="s">
        <v>88</v>
      </c>
      <c r="D57" s="13" t="s">
        <v>28</v>
      </c>
      <c r="E57" s="13">
        <v>14</v>
      </c>
      <c r="F57" s="40">
        <v>0</v>
      </c>
      <c r="G57" s="14" t="s">
        <v>7</v>
      </c>
      <c r="H57" s="14">
        <v>2</v>
      </c>
      <c r="I57" s="12">
        <f t="shared" si="6"/>
        <v>0</v>
      </c>
      <c r="J57" s="12">
        <v>72</v>
      </c>
      <c r="K57" s="12">
        <f t="shared" si="7"/>
        <v>0</v>
      </c>
      <c r="L57" s="12">
        <v>0</v>
      </c>
      <c r="M57" s="12">
        <v>0</v>
      </c>
      <c r="N57" s="12">
        <v>0</v>
      </c>
      <c r="O57" s="65">
        <f t="shared" si="2"/>
        <v>0</v>
      </c>
      <c r="P57">
        <f t="shared" si="3"/>
        <v>0</v>
      </c>
      <c r="Q57" s="65">
        <f t="shared" si="4"/>
        <v>0</v>
      </c>
      <c r="R57">
        <f t="shared" si="5"/>
        <v>0</v>
      </c>
    </row>
    <row r="58" spans="1:18" ht="14.5" x14ac:dyDescent="0.35">
      <c r="A58" s="11" t="s">
        <v>89</v>
      </c>
      <c r="B58" s="11" t="s">
        <v>26</v>
      </c>
      <c r="C58" s="15" t="s">
        <v>90</v>
      </c>
      <c r="D58" s="13" t="s">
        <v>28</v>
      </c>
      <c r="E58" s="13">
        <v>14</v>
      </c>
      <c r="F58" s="41">
        <v>0</v>
      </c>
      <c r="G58" s="14" t="s">
        <v>7</v>
      </c>
      <c r="H58" s="14">
        <v>2</v>
      </c>
      <c r="I58" s="12">
        <f t="shared" si="6"/>
        <v>0</v>
      </c>
      <c r="J58" s="12">
        <v>72</v>
      </c>
      <c r="K58" s="12">
        <f t="shared" si="7"/>
        <v>0</v>
      </c>
      <c r="L58" s="12">
        <v>0</v>
      </c>
      <c r="M58" s="12">
        <v>0</v>
      </c>
      <c r="N58" s="12">
        <v>0</v>
      </c>
      <c r="O58" s="65">
        <f t="shared" si="2"/>
        <v>0</v>
      </c>
      <c r="P58">
        <f t="shared" si="3"/>
        <v>0</v>
      </c>
      <c r="Q58" s="65">
        <f t="shared" si="4"/>
        <v>0</v>
      </c>
      <c r="R58">
        <f t="shared" si="5"/>
        <v>0</v>
      </c>
    </row>
    <row r="59" spans="1:18" ht="14.5" x14ac:dyDescent="0.35">
      <c r="A59" s="11" t="s">
        <v>91</v>
      </c>
      <c r="B59" s="11" t="s">
        <v>26</v>
      </c>
      <c r="C59" s="15" t="s">
        <v>92</v>
      </c>
      <c r="D59" s="13" t="s">
        <v>28</v>
      </c>
      <c r="E59" s="13">
        <v>14</v>
      </c>
      <c r="F59" s="42">
        <v>0</v>
      </c>
      <c r="G59" s="14" t="s">
        <v>7</v>
      </c>
      <c r="H59" s="14">
        <v>4</v>
      </c>
      <c r="I59" s="12">
        <f t="shared" si="6"/>
        <v>0</v>
      </c>
      <c r="J59" s="12">
        <v>72</v>
      </c>
      <c r="K59" s="12">
        <f t="shared" si="7"/>
        <v>0</v>
      </c>
      <c r="L59" s="12">
        <v>0</v>
      </c>
      <c r="M59" s="12">
        <v>0</v>
      </c>
      <c r="N59" s="12">
        <v>0</v>
      </c>
      <c r="O59" s="65">
        <f t="shared" si="2"/>
        <v>0</v>
      </c>
      <c r="P59">
        <f t="shared" si="3"/>
        <v>0</v>
      </c>
      <c r="Q59" s="65">
        <f t="shared" si="4"/>
        <v>0</v>
      </c>
      <c r="R59">
        <f t="shared" si="5"/>
        <v>0</v>
      </c>
    </row>
    <row r="60" spans="1:18" ht="14.5" x14ac:dyDescent="0.35">
      <c r="A60" s="11" t="s">
        <v>93</v>
      </c>
      <c r="B60" s="11" t="s">
        <v>26</v>
      </c>
      <c r="C60" s="15" t="s">
        <v>94</v>
      </c>
      <c r="D60" s="13" t="s">
        <v>28</v>
      </c>
      <c r="E60" s="13">
        <v>21</v>
      </c>
      <c r="F60" s="43">
        <v>0</v>
      </c>
      <c r="G60" s="14" t="s">
        <v>7</v>
      </c>
      <c r="H60" s="14">
        <v>2</v>
      </c>
      <c r="I60" s="12">
        <f t="shared" si="6"/>
        <v>0</v>
      </c>
      <c r="J60" s="12">
        <v>72</v>
      </c>
      <c r="K60" s="12">
        <f t="shared" si="7"/>
        <v>0</v>
      </c>
      <c r="L60" s="12">
        <v>0</v>
      </c>
      <c r="M60" s="12">
        <v>0</v>
      </c>
      <c r="N60" s="12">
        <v>0</v>
      </c>
      <c r="O60" s="65">
        <f t="shared" si="2"/>
        <v>0</v>
      </c>
      <c r="P60">
        <f t="shared" si="3"/>
        <v>0</v>
      </c>
      <c r="Q60" s="65">
        <f t="shared" si="4"/>
        <v>0</v>
      </c>
      <c r="R60">
        <f t="shared" si="5"/>
        <v>0</v>
      </c>
    </row>
    <row r="61" spans="1:18" ht="14.5" x14ac:dyDescent="0.35">
      <c r="A61" s="11" t="s">
        <v>95</v>
      </c>
      <c r="B61" s="11" t="s">
        <v>26</v>
      </c>
      <c r="C61" s="15" t="s">
        <v>96</v>
      </c>
      <c r="D61" s="13" t="s">
        <v>28</v>
      </c>
      <c r="E61" s="13">
        <v>14</v>
      </c>
      <c r="F61" s="44">
        <v>0</v>
      </c>
      <c r="G61" s="14" t="s">
        <v>7</v>
      </c>
      <c r="H61" s="14">
        <v>6</v>
      </c>
      <c r="I61" s="12">
        <f t="shared" si="6"/>
        <v>0</v>
      </c>
      <c r="J61" s="12">
        <v>72</v>
      </c>
      <c r="K61" s="12">
        <f t="shared" si="7"/>
        <v>0</v>
      </c>
      <c r="L61" s="12">
        <v>0</v>
      </c>
      <c r="M61" s="12">
        <v>0</v>
      </c>
      <c r="N61" s="12">
        <v>0</v>
      </c>
      <c r="O61" s="65">
        <f t="shared" si="2"/>
        <v>0</v>
      </c>
      <c r="P61">
        <f t="shared" si="3"/>
        <v>0</v>
      </c>
      <c r="Q61" s="65">
        <f t="shared" si="4"/>
        <v>0</v>
      </c>
      <c r="R61">
        <f t="shared" si="5"/>
        <v>0</v>
      </c>
    </row>
    <row r="62" spans="1:18" ht="23" x14ac:dyDescent="0.35">
      <c r="A62" s="11" t="s">
        <v>97</v>
      </c>
      <c r="B62" s="11" t="s">
        <v>26</v>
      </c>
      <c r="C62" s="15" t="s">
        <v>98</v>
      </c>
      <c r="D62" s="13" t="s">
        <v>28</v>
      </c>
      <c r="E62" s="13">
        <v>42</v>
      </c>
      <c r="F62" s="45">
        <v>0</v>
      </c>
      <c r="G62" s="14" t="s">
        <v>7</v>
      </c>
      <c r="H62" s="14">
        <v>2</v>
      </c>
      <c r="I62" s="12">
        <f t="shared" si="6"/>
        <v>0</v>
      </c>
      <c r="J62" s="12">
        <v>72</v>
      </c>
      <c r="K62" s="12">
        <f t="shared" si="7"/>
        <v>0</v>
      </c>
      <c r="L62" s="12">
        <v>0</v>
      </c>
      <c r="M62" s="12">
        <v>0</v>
      </c>
      <c r="N62" s="12">
        <v>0</v>
      </c>
      <c r="O62" s="65">
        <f t="shared" si="2"/>
        <v>0</v>
      </c>
      <c r="P62">
        <f t="shared" si="3"/>
        <v>0</v>
      </c>
      <c r="Q62" s="65">
        <f t="shared" si="4"/>
        <v>0</v>
      </c>
      <c r="R62">
        <f t="shared" si="5"/>
        <v>0</v>
      </c>
    </row>
    <row r="63" spans="1:18" ht="14.5" x14ac:dyDescent="0.35">
      <c r="A63" s="11" t="s">
        <v>99</v>
      </c>
      <c r="B63" s="11" t="s">
        <v>26</v>
      </c>
      <c r="C63" s="15" t="s">
        <v>100</v>
      </c>
      <c r="D63" s="13" t="s">
        <v>28</v>
      </c>
      <c r="E63" s="13">
        <v>14</v>
      </c>
      <c r="F63" s="46">
        <v>0</v>
      </c>
      <c r="G63" s="14" t="s">
        <v>7</v>
      </c>
      <c r="H63" s="14">
        <v>2</v>
      </c>
      <c r="I63" s="12">
        <f t="shared" si="6"/>
        <v>0</v>
      </c>
      <c r="J63" s="12">
        <v>72</v>
      </c>
      <c r="K63" s="12">
        <f t="shared" si="7"/>
        <v>0</v>
      </c>
      <c r="L63" s="12">
        <v>0</v>
      </c>
      <c r="M63" s="12">
        <v>0</v>
      </c>
      <c r="N63" s="12">
        <v>0</v>
      </c>
      <c r="O63" s="65">
        <f t="shared" si="2"/>
        <v>0</v>
      </c>
      <c r="P63">
        <f t="shared" si="3"/>
        <v>0</v>
      </c>
      <c r="Q63" s="65">
        <f t="shared" si="4"/>
        <v>0</v>
      </c>
      <c r="R63">
        <f t="shared" si="5"/>
        <v>0</v>
      </c>
    </row>
    <row r="64" spans="1:18" ht="14.5" x14ac:dyDescent="0.35">
      <c r="A64" s="11" t="s">
        <v>101</v>
      </c>
      <c r="B64" s="11" t="s">
        <v>26</v>
      </c>
      <c r="C64" s="15" t="s">
        <v>102</v>
      </c>
      <c r="D64" s="13" t="s">
        <v>28</v>
      </c>
      <c r="E64" s="13">
        <v>14</v>
      </c>
      <c r="F64" s="47">
        <v>0</v>
      </c>
      <c r="G64" s="14" t="s">
        <v>7</v>
      </c>
      <c r="H64" s="14">
        <v>2</v>
      </c>
      <c r="I64" s="12">
        <f t="shared" si="6"/>
        <v>0</v>
      </c>
      <c r="J64" s="12">
        <v>72</v>
      </c>
      <c r="K64" s="12">
        <f t="shared" si="7"/>
        <v>0</v>
      </c>
      <c r="L64" s="12">
        <v>0</v>
      </c>
      <c r="M64" s="12">
        <v>0</v>
      </c>
      <c r="N64" s="12">
        <v>0</v>
      </c>
      <c r="O64" s="65">
        <f t="shared" si="2"/>
        <v>0</v>
      </c>
      <c r="P64">
        <f t="shared" si="3"/>
        <v>0</v>
      </c>
      <c r="Q64" s="65">
        <f t="shared" si="4"/>
        <v>0</v>
      </c>
      <c r="R64">
        <f t="shared" si="5"/>
        <v>0</v>
      </c>
    </row>
    <row r="65" spans="1:18" ht="14.5" x14ac:dyDescent="0.35">
      <c r="A65" s="11" t="s">
        <v>103</v>
      </c>
      <c r="B65" s="11" t="s">
        <v>26</v>
      </c>
      <c r="C65" s="15" t="s">
        <v>104</v>
      </c>
      <c r="D65" s="13" t="s">
        <v>28</v>
      </c>
      <c r="E65" s="13">
        <v>14</v>
      </c>
      <c r="F65" s="48">
        <v>0</v>
      </c>
      <c r="G65" s="14" t="s">
        <v>7</v>
      </c>
      <c r="H65" s="14">
        <v>2</v>
      </c>
      <c r="I65" s="12">
        <f t="shared" si="6"/>
        <v>0</v>
      </c>
      <c r="J65" s="12">
        <v>72</v>
      </c>
      <c r="K65" s="12">
        <f t="shared" si="7"/>
        <v>0</v>
      </c>
      <c r="L65" s="12">
        <v>0</v>
      </c>
      <c r="M65" s="12">
        <v>0</v>
      </c>
      <c r="N65" s="12">
        <v>0</v>
      </c>
      <c r="O65" s="65">
        <f t="shared" si="2"/>
        <v>0</v>
      </c>
      <c r="P65">
        <f t="shared" si="3"/>
        <v>0</v>
      </c>
      <c r="Q65" s="65">
        <f t="shared" si="4"/>
        <v>0</v>
      </c>
      <c r="R65">
        <f t="shared" si="5"/>
        <v>0</v>
      </c>
    </row>
    <row r="66" spans="1:18" ht="23" x14ac:dyDescent="0.35">
      <c r="A66" s="11" t="s">
        <v>105</v>
      </c>
      <c r="B66" s="11" t="s">
        <v>87</v>
      </c>
      <c r="C66" s="15" t="s">
        <v>106</v>
      </c>
      <c r="D66" s="13" t="s">
        <v>28</v>
      </c>
      <c r="E66" s="13">
        <v>14</v>
      </c>
      <c r="F66" s="49">
        <v>0</v>
      </c>
      <c r="G66" s="14" t="s">
        <v>7</v>
      </c>
      <c r="H66" s="14">
        <v>2</v>
      </c>
      <c r="I66" s="12">
        <f t="shared" si="6"/>
        <v>0</v>
      </c>
      <c r="J66" s="12">
        <v>72</v>
      </c>
      <c r="K66" s="12">
        <f t="shared" si="7"/>
        <v>0</v>
      </c>
      <c r="L66" s="12">
        <v>0</v>
      </c>
      <c r="M66" s="12">
        <v>0</v>
      </c>
      <c r="N66" s="12">
        <v>0</v>
      </c>
      <c r="O66" s="65">
        <f t="shared" si="2"/>
        <v>0</v>
      </c>
      <c r="P66">
        <f t="shared" si="3"/>
        <v>0</v>
      </c>
      <c r="Q66" s="65">
        <f t="shared" si="4"/>
        <v>0</v>
      </c>
      <c r="R66">
        <f t="shared" si="5"/>
        <v>0</v>
      </c>
    </row>
    <row r="67" spans="1:18" ht="23" x14ac:dyDescent="0.35">
      <c r="A67" s="11" t="s">
        <v>107</v>
      </c>
      <c r="B67" s="11" t="s">
        <v>26</v>
      </c>
      <c r="C67" s="15" t="s">
        <v>108</v>
      </c>
      <c r="D67" s="13">
        <v>36</v>
      </c>
      <c r="E67" s="13" t="s">
        <v>31</v>
      </c>
      <c r="F67" s="50">
        <v>190444.49</v>
      </c>
      <c r="G67" s="14" t="s">
        <v>7</v>
      </c>
      <c r="H67" s="14">
        <v>2</v>
      </c>
      <c r="I67" s="12">
        <f t="shared" si="6"/>
        <v>190444.49</v>
      </c>
      <c r="J67" s="12">
        <v>0</v>
      </c>
      <c r="K67" s="12">
        <f t="shared" si="7"/>
        <v>380888.98</v>
      </c>
      <c r="L67" s="12">
        <v>0</v>
      </c>
      <c r="M67" s="12">
        <v>0</v>
      </c>
      <c r="N67" s="12">
        <v>0</v>
      </c>
      <c r="O67" s="65">
        <f t="shared" si="2"/>
        <v>380888.98</v>
      </c>
      <c r="P67">
        <f t="shared" si="3"/>
        <v>1904.4449</v>
      </c>
      <c r="Q67" s="65">
        <f t="shared" si="4"/>
        <v>382793.42489999998</v>
      </c>
      <c r="R67">
        <f t="shared" si="5"/>
        <v>191396.71244999999</v>
      </c>
    </row>
    <row r="68" spans="1:18" ht="23" x14ac:dyDescent="0.35">
      <c r="A68" s="11" t="s">
        <v>109</v>
      </c>
      <c r="B68" s="11" t="s">
        <v>87</v>
      </c>
      <c r="C68" s="15" t="s">
        <v>110</v>
      </c>
      <c r="D68" s="13" t="s">
        <v>28</v>
      </c>
      <c r="E68" s="13">
        <v>21</v>
      </c>
      <c r="F68" s="51">
        <v>0</v>
      </c>
      <c r="G68" s="14" t="s">
        <v>7</v>
      </c>
      <c r="H68" s="14">
        <v>2</v>
      </c>
      <c r="I68" s="12">
        <f t="shared" si="6"/>
        <v>0</v>
      </c>
      <c r="J68" s="12">
        <v>72</v>
      </c>
      <c r="K68" s="12">
        <f t="shared" si="7"/>
        <v>0</v>
      </c>
      <c r="L68" s="12">
        <v>0</v>
      </c>
      <c r="M68" s="12">
        <v>0</v>
      </c>
      <c r="N68" s="12">
        <v>0</v>
      </c>
      <c r="O68" s="65">
        <f t="shared" si="2"/>
        <v>0</v>
      </c>
      <c r="P68">
        <f t="shared" si="3"/>
        <v>0</v>
      </c>
      <c r="Q68" s="65">
        <f t="shared" si="4"/>
        <v>0</v>
      </c>
      <c r="R68">
        <f t="shared" si="5"/>
        <v>0</v>
      </c>
    </row>
    <row r="69" spans="1:18" ht="23" x14ac:dyDescent="0.35">
      <c r="A69" s="11" t="s">
        <v>111</v>
      </c>
      <c r="B69" s="11" t="s">
        <v>26</v>
      </c>
      <c r="C69" s="15" t="s">
        <v>112</v>
      </c>
      <c r="D69" s="13">
        <v>36</v>
      </c>
      <c r="E69" s="13" t="s">
        <v>31</v>
      </c>
      <c r="F69" s="52">
        <v>0</v>
      </c>
      <c r="G69" s="14" t="s">
        <v>7</v>
      </c>
      <c r="H69" s="14">
        <v>2</v>
      </c>
      <c r="I69" s="12">
        <f t="shared" si="6"/>
        <v>0</v>
      </c>
      <c r="J69" s="12">
        <v>0</v>
      </c>
      <c r="K69" s="12">
        <f t="shared" si="7"/>
        <v>0</v>
      </c>
      <c r="L69" s="12">
        <v>0</v>
      </c>
      <c r="M69" s="12">
        <v>0</v>
      </c>
      <c r="N69" s="12">
        <v>0</v>
      </c>
      <c r="O69" s="65">
        <f t="shared" si="2"/>
        <v>0</v>
      </c>
      <c r="P69">
        <f t="shared" si="3"/>
        <v>0</v>
      </c>
      <c r="Q69" s="65">
        <f t="shared" si="4"/>
        <v>0</v>
      </c>
      <c r="R69">
        <f t="shared" si="5"/>
        <v>0</v>
      </c>
    </row>
    <row r="70" spans="1:18" ht="23" x14ac:dyDescent="0.35">
      <c r="A70" s="11" t="s">
        <v>113</v>
      </c>
      <c r="B70" s="11" t="s">
        <v>87</v>
      </c>
      <c r="C70" s="15" t="s">
        <v>114</v>
      </c>
      <c r="D70" s="13" t="s">
        <v>28</v>
      </c>
      <c r="E70" s="13">
        <v>14</v>
      </c>
      <c r="F70" s="53">
        <v>0</v>
      </c>
      <c r="G70" s="14" t="s">
        <v>7</v>
      </c>
      <c r="H70" s="14">
        <v>2</v>
      </c>
      <c r="I70" s="12">
        <f t="shared" si="6"/>
        <v>0</v>
      </c>
      <c r="J70" s="12">
        <v>72</v>
      </c>
      <c r="K70" s="12">
        <f t="shared" si="7"/>
        <v>0</v>
      </c>
      <c r="L70" s="12">
        <v>0</v>
      </c>
      <c r="M70" s="12">
        <v>0</v>
      </c>
      <c r="N70" s="12">
        <v>0</v>
      </c>
      <c r="O70" s="65">
        <f t="shared" si="2"/>
        <v>0</v>
      </c>
      <c r="P70">
        <f t="shared" si="3"/>
        <v>0</v>
      </c>
      <c r="Q70" s="65">
        <f t="shared" si="4"/>
        <v>0</v>
      </c>
      <c r="R70">
        <f t="shared" si="5"/>
        <v>0</v>
      </c>
    </row>
    <row r="71" spans="1:18" ht="14.5" x14ac:dyDescent="0.35">
      <c r="A71" s="11" t="s">
        <v>115</v>
      </c>
      <c r="B71" s="11" t="s">
        <v>26</v>
      </c>
      <c r="C71" s="15" t="s">
        <v>116</v>
      </c>
      <c r="D71" s="13">
        <v>36</v>
      </c>
      <c r="E71" s="13" t="s">
        <v>31</v>
      </c>
      <c r="F71" s="54">
        <v>0</v>
      </c>
      <c r="G71" s="14" t="s">
        <v>7</v>
      </c>
      <c r="H71" s="14">
        <v>2</v>
      </c>
      <c r="I71" s="12">
        <f t="shared" si="6"/>
        <v>0</v>
      </c>
      <c r="J71" s="12">
        <v>0</v>
      </c>
      <c r="K71" s="12">
        <f t="shared" si="7"/>
        <v>0</v>
      </c>
      <c r="L71" s="12">
        <v>0</v>
      </c>
      <c r="M71" s="12">
        <v>0</v>
      </c>
      <c r="N71" s="12">
        <v>0</v>
      </c>
      <c r="O71" s="65">
        <f t="shared" si="2"/>
        <v>0</v>
      </c>
      <c r="P71">
        <f t="shared" si="3"/>
        <v>0</v>
      </c>
      <c r="Q71" s="65">
        <f t="shared" si="4"/>
        <v>0</v>
      </c>
      <c r="R71">
        <f t="shared" si="5"/>
        <v>0</v>
      </c>
    </row>
    <row r="72" spans="1:18" ht="23" x14ac:dyDescent="0.35">
      <c r="A72" s="11" t="s">
        <v>117</v>
      </c>
      <c r="B72" s="11" t="s">
        <v>87</v>
      </c>
      <c r="C72" s="15" t="s">
        <v>118</v>
      </c>
      <c r="D72" s="13" t="s">
        <v>28</v>
      </c>
      <c r="E72" s="13">
        <v>3</v>
      </c>
      <c r="F72" s="55">
        <v>0</v>
      </c>
      <c r="G72" s="14" t="s">
        <v>7</v>
      </c>
      <c r="H72" s="14">
        <v>2</v>
      </c>
      <c r="I72" s="12">
        <f t="shared" si="6"/>
        <v>0</v>
      </c>
      <c r="J72" s="12">
        <v>72</v>
      </c>
      <c r="K72" s="12">
        <f t="shared" si="7"/>
        <v>0</v>
      </c>
      <c r="L72" s="12">
        <v>0</v>
      </c>
      <c r="M72" s="12">
        <v>0</v>
      </c>
      <c r="N72" s="12">
        <v>0</v>
      </c>
      <c r="O72" s="65">
        <f t="shared" si="2"/>
        <v>0</v>
      </c>
      <c r="P72">
        <f t="shared" si="3"/>
        <v>0</v>
      </c>
      <c r="Q72" s="65">
        <f t="shared" si="4"/>
        <v>0</v>
      </c>
      <c r="R72">
        <f t="shared" si="5"/>
        <v>0</v>
      </c>
    </row>
    <row r="73" spans="1:18" ht="14.5" x14ac:dyDescent="0.35">
      <c r="A73" s="16" t="s">
        <v>119</v>
      </c>
      <c r="B73" s="15" t="s">
        <v>26</v>
      </c>
      <c r="C73" s="15" t="s">
        <v>120</v>
      </c>
      <c r="D73" s="13" t="s">
        <v>28</v>
      </c>
      <c r="E73" s="13">
        <v>1</v>
      </c>
      <c r="F73" s="12">
        <v>94275.16</v>
      </c>
      <c r="G73" s="14" t="s">
        <v>7</v>
      </c>
      <c r="H73" s="14">
        <v>28</v>
      </c>
      <c r="I73" s="12">
        <f t="shared" si="6"/>
        <v>26397.040000000001</v>
      </c>
      <c r="J73" s="12">
        <v>72</v>
      </c>
      <c r="K73" s="12">
        <f t="shared" si="7"/>
        <v>739117.12</v>
      </c>
      <c r="L73" s="12">
        <v>40651.440000000002</v>
      </c>
      <c r="M73" s="12">
        <v>165857.88</v>
      </c>
      <c r="N73" s="12">
        <v>40651.440000000002</v>
      </c>
      <c r="O73" s="65">
        <f t="shared" si="2"/>
        <v>945626.44000000006</v>
      </c>
      <c r="P73">
        <f t="shared" si="3"/>
        <v>4728.1322</v>
      </c>
      <c r="Q73" s="65">
        <f t="shared" si="4"/>
        <v>950354.57220000005</v>
      </c>
      <c r="R73">
        <f t="shared" si="5"/>
        <v>33941.234721428576</v>
      </c>
    </row>
    <row r="74" spans="1:18" ht="23" x14ac:dyDescent="0.35">
      <c r="A74" s="16" t="s">
        <v>121</v>
      </c>
      <c r="B74" s="15" t="s">
        <v>26</v>
      </c>
      <c r="C74" s="15" t="s">
        <v>122</v>
      </c>
      <c r="D74" s="13" t="s">
        <v>28</v>
      </c>
      <c r="E74" s="13">
        <v>14</v>
      </c>
      <c r="F74" s="12">
        <v>66323.95</v>
      </c>
      <c r="G74" s="14" t="s">
        <v>7</v>
      </c>
      <c r="H74" s="14">
        <v>28</v>
      </c>
      <c r="I74" s="12">
        <f t="shared" si="6"/>
        <v>18570.71</v>
      </c>
      <c r="J74" s="12">
        <v>72</v>
      </c>
      <c r="K74" s="12">
        <f t="shared" si="7"/>
        <v>519979.88</v>
      </c>
      <c r="L74" s="12">
        <v>20331.21</v>
      </c>
      <c r="M74" s="12">
        <v>115228.34</v>
      </c>
      <c r="N74" s="12">
        <v>20331.21</v>
      </c>
      <c r="O74" s="65">
        <f t="shared" si="2"/>
        <v>655539.42999999993</v>
      </c>
      <c r="P74">
        <f t="shared" si="3"/>
        <v>3277.69715</v>
      </c>
      <c r="Q74" s="65">
        <f t="shared" si="4"/>
        <v>658817.12714999996</v>
      </c>
      <c r="R74">
        <f t="shared" si="5"/>
        <v>23529.183112499999</v>
      </c>
    </row>
    <row r="75" spans="1:18" ht="14.5" x14ac:dyDescent="0.35">
      <c r="A75" s="2" t="s">
        <v>7</v>
      </c>
      <c r="B75" s="2" t="s">
        <v>7</v>
      </c>
      <c r="C75" s="2" t="s">
        <v>7</v>
      </c>
      <c r="D75" s="2" t="s">
        <v>7</v>
      </c>
      <c r="E75" s="2" t="s">
        <v>7</v>
      </c>
      <c r="F75" s="2" t="s">
        <v>7</v>
      </c>
      <c r="G75" s="2" t="s">
        <v>7</v>
      </c>
      <c r="H75" s="2" t="s">
        <v>7</v>
      </c>
      <c r="I75" s="2" t="s">
        <v>7</v>
      </c>
      <c r="J75" s="2" t="s">
        <v>7</v>
      </c>
      <c r="K75" s="2" t="s">
        <v>7</v>
      </c>
      <c r="L75" s="2" t="s">
        <v>7</v>
      </c>
      <c r="M75" s="2" t="s">
        <v>7</v>
      </c>
      <c r="N75" s="2" t="s">
        <v>7</v>
      </c>
    </row>
    <row r="77" spans="1:18" ht="14.5" x14ac:dyDescent="0.35">
      <c r="A77" s="59" t="s">
        <v>127</v>
      </c>
      <c r="B77" s="59" t="s">
        <v>7</v>
      </c>
      <c r="C77" s="57"/>
      <c r="D77" s="57"/>
      <c r="L77" s="3" t="s">
        <v>123</v>
      </c>
      <c r="N77" s="6">
        <f>(K19+K21+K22+K23+K24+K25+K26+K27+K28+K29+K30+K32+K34+K35+K36+K37+K38+K39+K40+K41+K42+K43+K44+K45+K46+K47+K48+K49+K50+K51+K52+K53+K54+K56+K57+K58+K59+K60+K61+K62+K63+K64+K65+K66+K68+K70+K72+K73+K74)</f>
        <v>20926096.210000005</v>
      </c>
    </row>
    <row r="78" spans="1:18" ht="14.5" x14ac:dyDescent="0.35">
      <c r="A78" s="59" t="s">
        <v>128</v>
      </c>
      <c r="B78" s="59" t="s">
        <v>7</v>
      </c>
      <c r="C78" s="57"/>
      <c r="D78" s="57"/>
      <c r="L78" s="3" t="s">
        <v>124</v>
      </c>
      <c r="N78" s="6">
        <f>(K20+K31+K33+K55)</f>
        <v>1719912.5900000003</v>
      </c>
    </row>
    <row r="79" spans="1:18" ht="14.5" x14ac:dyDescent="0.35">
      <c r="L79" s="3" t="s">
        <v>125</v>
      </c>
      <c r="N79" s="6">
        <f>(K67+K69+K71)</f>
        <v>380888.98</v>
      </c>
    </row>
    <row r="80" spans="1:18" ht="14.5" x14ac:dyDescent="0.35">
      <c r="L80" s="3" t="s">
        <v>126</v>
      </c>
      <c r="N80" s="5">
        <f>(N78+N77+N79)</f>
        <v>23026897.780000005</v>
      </c>
    </row>
    <row r="81" spans="1:14" ht="14.5" x14ac:dyDescent="0.35">
      <c r="A81" s="57" t="s">
        <v>129</v>
      </c>
      <c r="B81" s="57"/>
      <c r="C81" s="57"/>
      <c r="D81" s="57"/>
    </row>
    <row r="82" spans="1:14" ht="14.5" x14ac:dyDescent="0.35">
      <c r="A82" s="62" t="s">
        <v>7</v>
      </c>
      <c r="B82" s="57"/>
      <c r="C82" s="57"/>
      <c r="D82" s="57"/>
      <c r="E82" s="57"/>
      <c r="F82" s="57"/>
      <c r="G82" s="57"/>
      <c r="H82" s="57"/>
      <c r="I82" s="57"/>
      <c r="J82" s="57"/>
      <c r="L82" s="59" t="s">
        <v>130</v>
      </c>
      <c r="M82" s="57"/>
      <c r="N82" s="1" t="s">
        <v>7</v>
      </c>
    </row>
    <row r="83" spans="1:14" ht="22" customHeight="1" x14ac:dyDescent="0.35">
      <c r="A83" s="57"/>
      <c r="B83" s="57"/>
      <c r="C83" s="57"/>
      <c r="D83" s="57"/>
      <c r="E83" s="57"/>
      <c r="F83" s="57"/>
      <c r="G83" s="57"/>
      <c r="H83" s="57"/>
      <c r="I83" s="57"/>
      <c r="J83" s="57"/>
      <c r="N83" s="7" t="s">
        <v>1</v>
      </c>
    </row>
    <row r="84" spans="1:14" ht="14.5" x14ac:dyDescent="0.35">
      <c r="A84" s="2" t="s">
        <v>7</v>
      </c>
      <c r="B84" s="2" t="s">
        <v>7</v>
      </c>
      <c r="C84" s="2" t="s">
        <v>7</v>
      </c>
      <c r="D84" s="2" t="s">
        <v>7</v>
      </c>
      <c r="E84" s="2" t="s">
        <v>7</v>
      </c>
      <c r="F84" s="2" t="s">
        <v>7</v>
      </c>
      <c r="G84" s="2" t="s">
        <v>7</v>
      </c>
      <c r="H84" s="2" t="s">
        <v>7</v>
      </c>
      <c r="I84" s="2" t="s">
        <v>7</v>
      </c>
      <c r="J84" s="2" t="s">
        <v>7</v>
      </c>
      <c r="K84" s="2" t="s">
        <v>7</v>
      </c>
      <c r="L84" s="2" t="s">
        <v>7</v>
      </c>
      <c r="M84" s="2" t="s">
        <v>7</v>
      </c>
      <c r="N84" s="2" t="s">
        <v>7</v>
      </c>
    </row>
    <row r="85" spans="1:14" ht="14.5" x14ac:dyDescent="0.35">
      <c r="A85" s="63" t="s">
        <v>137</v>
      </c>
      <c r="B85" s="57"/>
      <c r="C85" s="57"/>
      <c r="D85" s="57"/>
      <c r="E85" s="57"/>
      <c r="F85" s="57"/>
      <c r="G85" s="57"/>
      <c r="H85" s="57"/>
      <c r="I85" s="57"/>
      <c r="J85" s="57"/>
      <c r="K85" s="57"/>
      <c r="L85" s="57"/>
      <c r="M85" s="57"/>
      <c r="N85" s="57"/>
    </row>
    <row r="86" spans="1:14" ht="12.75" customHeight="1" x14ac:dyDescent="0.35">
      <c r="A86" s="57"/>
      <c r="B86" s="57"/>
      <c r="C86" s="57"/>
      <c r="D86" s="57"/>
      <c r="E86" s="57"/>
      <c r="F86" s="57"/>
      <c r="G86" s="57"/>
      <c r="H86" s="57"/>
      <c r="I86" s="57"/>
      <c r="J86" s="57"/>
      <c r="K86" s="57"/>
      <c r="L86" s="57"/>
      <c r="M86" s="57"/>
      <c r="N86" s="57"/>
    </row>
    <row r="87" spans="1:14" ht="12.75" customHeight="1" x14ac:dyDescent="0.35">
      <c r="A87" s="57"/>
      <c r="B87" s="57"/>
      <c r="C87" s="57"/>
      <c r="D87" s="57"/>
      <c r="E87" s="57"/>
      <c r="F87" s="57"/>
      <c r="G87" s="57"/>
      <c r="H87" s="57"/>
      <c r="I87" s="57"/>
      <c r="J87" s="57"/>
      <c r="K87" s="57"/>
      <c r="L87" s="57"/>
      <c r="M87" s="57"/>
      <c r="N87" s="57"/>
    </row>
  </sheetData>
  <mergeCells count="22">
    <mergeCell ref="A81:D81"/>
    <mergeCell ref="A82:J83"/>
    <mergeCell ref="L82:M82"/>
    <mergeCell ref="A85:N87"/>
    <mergeCell ref="A11:N12"/>
    <mergeCell ref="A13:B13"/>
    <mergeCell ref="L17:N17"/>
    <mergeCell ref="A77:D77"/>
    <mergeCell ref="A78:D78"/>
    <mergeCell ref="A7:C7"/>
    <mergeCell ref="A8:C8"/>
    <mergeCell ref="M3:N3"/>
    <mergeCell ref="M4:N4"/>
    <mergeCell ref="M5:N5"/>
    <mergeCell ref="M6:N6"/>
    <mergeCell ref="M7:N7"/>
    <mergeCell ref="M8:N8"/>
    <mergeCell ref="A2:N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Home</cp:lastModifiedBy>
  <dcterms:created xsi:type="dcterms:W3CDTF">2023-10-09T07:37:25Z</dcterms:created>
  <dcterms:modified xsi:type="dcterms:W3CDTF">2023-10-09T09:00:27Z</dcterms:modified>
</cp:coreProperties>
</file>