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CS\Downloads\"/>
    </mc:Choice>
  </mc:AlternateContent>
  <xr:revisionPtr revIDLastSave="0" documentId="13_ncr:1_{208152D4-A0DA-40F4-BD7F-D2C7E3433174}" xr6:coauthVersionLast="47" xr6:coauthVersionMax="47" xr10:uidLastSave="{00000000-0000-0000-0000-000000000000}"/>
  <bookViews>
    <workbookView xWindow="0" yWindow="720" windowWidth="20490" windowHeight="10800" xr2:uid="{00000000-000D-0000-FFFF-FFFF00000000}"/>
  </bookViews>
  <sheets>
    <sheet name="Price Estimate"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T20" i="1" l="1"/>
  <c r="T21" i="1"/>
  <c r="T22" i="1"/>
  <c r="T23" i="1"/>
  <c r="T24" i="1"/>
  <c r="T25" i="1"/>
  <c r="T26" i="1"/>
  <c r="T27" i="1"/>
  <c r="T28" i="1"/>
  <c r="T29" i="1"/>
  <c r="T30" i="1"/>
  <c r="T31" i="1"/>
  <c r="T32" i="1"/>
  <c r="T33" i="1"/>
  <c r="T34" i="1"/>
  <c r="T35" i="1"/>
  <c r="T36" i="1"/>
  <c r="T19" i="1"/>
  <c r="S20" i="1"/>
  <c r="S21" i="1"/>
  <c r="S22" i="1"/>
  <c r="S23" i="1"/>
  <c r="S24" i="1"/>
  <c r="S25" i="1"/>
  <c r="S26" i="1"/>
  <c r="S27" i="1"/>
  <c r="S28" i="1"/>
  <c r="S29" i="1"/>
  <c r="S30" i="1"/>
  <c r="S31" i="1"/>
  <c r="S32" i="1"/>
  <c r="S33" i="1"/>
  <c r="S34" i="1"/>
  <c r="S35" i="1"/>
  <c r="S36" i="1"/>
  <c r="S19" i="1"/>
  <c r="R20" i="1"/>
  <c r="R21" i="1"/>
  <c r="R22" i="1"/>
  <c r="R23" i="1"/>
  <c r="R24" i="1"/>
  <c r="R25" i="1"/>
  <c r="R26" i="1"/>
  <c r="R27" i="1"/>
  <c r="R28" i="1"/>
  <c r="R29" i="1"/>
  <c r="R30" i="1"/>
  <c r="R31" i="1"/>
  <c r="R32" i="1"/>
  <c r="R33" i="1"/>
  <c r="R34" i="1"/>
  <c r="R35" i="1"/>
  <c r="R36" i="1"/>
  <c r="R19" i="1"/>
  <c r="Q20" i="1"/>
  <c r="Q21" i="1"/>
  <c r="Q22" i="1"/>
  <c r="Q23" i="1"/>
  <c r="Q24" i="1"/>
  <c r="Q25" i="1"/>
  <c r="Q26" i="1"/>
  <c r="Q27" i="1"/>
  <c r="Q28" i="1"/>
  <c r="Q29" i="1"/>
  <c r="Q30" i="1"/>
  <c r="Q31" i="1"/>
  <c r="Q32" i="1"/>
  <c r="Q33" i="1"/>
  <c r="Q34" i="1"/>
  <c r="Q35" i="1"/>
  <c r="Q36" i="1"/>
  <c r="Q19" i="1"/>
  <c r="I36" i="1"/>
  <c r="K36" i="1" s="1"/>
  <c r="I35" i="1"/>
  <c r="K35" i="1" s="1"/>
  <c r="I34" i="1"/>
  <c r="K34" i="1" s="1"/>
  <c r="I33" i="1"/>
  <c r="K33" i="1" s="1"/>
  <c r="I32" i="1"/>
  <c r="K32" i="1" s="1"/>
  <c r="I31" i="1"/>
  <c r="K31" i="1" s="1"/>
  <c r="I30" i="1"/>
  <c r="K30" i="1" s="1"/>
  <c r="I29" i="1"/>
  <c r="K29" i="1" s="1"/>
  <c r="I28" i="1"/>
  <c r="K28" i="1" s="1"/>
  <c r="I27" i="1"/>
  <c r="K27" i="1" s="1"/>
  <c r="I26" i="1"/>
  <c r="K26" i="1" s="1"/>
  <c r="P41" i="1" s="1"/>
  <c r="I25" i="1"/>
  <c r="K25" i="1" s="1"/>
  <c r="I24" i="1"/>
  <c r="K24" i="1" s="1"/>
  <c r="I23" i="1"/>
  <c r="K23" i="1" s="1"/>
  <c r="I22" i="1"/>
  <c r="K22" i="1" s="1"/>
  <c r="I21" i="1"/>
  <c r="K21" i="1" s="1"/>
  <c r="I20" i="1"/>
  <c r="K20" i="1" s="1"/>
  <c r="I19" i="1"/>
  <c r="K19" i="1" s="1"/>
  <c r="P39" i="1" l="1"/>
  <c r="P40" i="1"/>
  <c r="P42" i="1" s="1"/>
</calcChain>
</file>

<file path=xl/sharedStrings.xml><?xml version="1.0" encoding="utf-8"?>
<sst xmlns="http://schemas.openxmlformats.org/spreadsheetml/2006/main" count="226" uniqueCount="87">
  <si>
    <t>Price Estimate</t>
  </si>
  <si>
    <t>Lavanya G</t>
  </si>
  <si>
    <t>CONNECTIVITY IT SOLUTIONS PVT LTD</t>
  </si>
  <si>
    <t>1877,1ST FLOOR,31ST CROSS,,10TH MAIN</t>
  </si>
  <si>
    <t>BANGALORE, KA-560070</t>
  </si>
  <si>
    <t>INDIA</t>
  </si>
  <si>
    <t>Ph no:+91 +91 80 26716555</t>
  </si>
  <si>
    <t/>
  </si>
  <si>
    <t>Price Estimate for planning and information purposes only and is not a binding offer from Cisco.</t>
  </si>
  <si>
    <r>
      <rPr>
        <b/>
        <sz val="9"/>
        <color indexed="8"/>
        <rFont val="Calibri"/>
      </rPr>
      <t>Date:</t>
    </r>
    <r>
      <rPr>
        <sz val="9"/>
        <color indexed="8"/>
        <rFont val="Calibri"/>
      </rPr>
      <t xml:space="preserve"> 18-Oct-2022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</si>
  <si>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</si>
  <si>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</si>
  <si>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</si>
  <si>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</si>
  <si>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</si>
  <si>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</si>
  <si>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</si>
  <si>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</si>
  <si>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</si>
  <si>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</si>
  <si>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</si>
  <si>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</si>
  <si>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</si>
  <si>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</si>
  <si>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</si>
  <si>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Success Track</t>
  </si>
  <si>
    <t>CX Level</t>
  </si>
  <si>
    <t>C9200L-24T-4G-E</t>
  </si>
  <si>
    <t>-</t>
  </si>
  <si>
    <t>Catalyst 9200L 24-port data, 4 x 1G, Network Essentials</t>
  </si>
  <si>
    <t>---</t>
  </si>
  <si>
    <t>CAMPUS NETWORK</t>
  </si>
  <si>
    <t>CON-SNT-C920L24T</t>
  </si>
  <si>
    <t>SNTC-8X5XNBD Catalyst 9200L 24-port data, 4 x 1G, Net</t>
  </si>
  <si>
    <t>N/A</t>
  </si>
  <si>
    <t>C9200L-NW-E-24</t>
  </si>
  <si>
    <t>Yes</t>
  </si>
  <si>
    <t>C9200L Network Essentials, 24-port license</t>
  </si>
  <si>
    <t>PWR-C5-125WAC/2</t>
  </si>
  <si>
    <t>125W AC Config 5 Power Supply - Secondary Power Supply</t>
  </si>
  <si>
    <t>CAB-TA-IN</t>
  </si>
  <si>
    <t>India AC Type A Power Cable</t>
  </si>
  <si>
    <t>C9200-STACK-BLANK</t>
  </si>
  <si>
    <t>Catalyst 9200 Blank Stack Module</t>
  </si>
  <si>
    <t>C9200L-DNA-E-24</t>
  </si>
  <si>
    <t>C9200L Cisco DNA Essentials, 24-port Term license</t>
  </si>
  <si>
    <t>WAN</t>
  </si>
  <si>
    <t>C9200L-DNA-E-24-3Y</t>
  </si>
  <si>
    <t>C9200L Cisco DNA Essentials, 24-port, 3 Year Term license</t>
  </si>
  <si>
    <t>NETWORK-PNP-LIC</t>
  </si>
  <si>
    <t>Network Plug-n-Play Connect for zero-touch device deployment</t>
  </si>
  <si>
    <t>FPR1120-NGFW-K9</t>
  </si>
  <si>
    <t>Cisco Firepower 1120 NGFW Appliance, 1U</t>
  </si>
  <si>
    <t>CLOUD AND NETWORK SECURITY</t>
  </si>
  <si>
    <t>CON-SNT-FRP11209</t>
  </si>
  <si>
    <t>SNTC-8X5XNBD Cisco Firepower 1120 NGFW Appliance, 1U</t>
  </si>
  <si>
    <t>FPR1120T-TMC</t>
  </si>
  <si>
    <t>Cisco FPR1120 Threat Defense Threat, Malware and URL License</t>
  </si>
  <si>
    <t>L-FPR1120T-TMC-1Y</t>
  </si>
  <si>
    <t>Cisco FPR1120 Threat Defense Threat, Malware and URL 1Y Subs</t>
  </si>
  <si>
    <t>CAB-IND-10A</t>
  </si>
  <si>
    <t>10A Power cable for India</t>
  </si>
  <si>
    <t>SF-F1K-TD6.6-K9</t>
  </si>
  <si>
    <t>Cisco Firepower Threat Defense software v6.6 for FPR1000</t>
  </si>
  <si>
    <t>FPR1K-RM-SSD200-</t>
  </si>
  <si>
    <t>Cisco Firepower 1K Series 200GB for FPR-1120/1140</t>
  </si>
  <si>
    <t>FPR1K-RM-ACY-KIT</t>
  </si>
  <si>
    <t>Cisco Firepower 1K Series Accessory Kit for FPR-1120/1140</t>
  </si>
  <si>
    <t>FPR1000-ASA</t>
  </si>
  <si>
    <t>Cisco Firepower 1000 Standard ASA License</t>
  </si>
  <si>
    <t>Product Total</t>
  </si>
  <si>
    <t>Service Total :</t>
  </si>
  <si>
    <t>Subscription Total</t>
  </si>
  <si>
    <t>Total Price:</t>
  </si>
  <si>
    <r>
      <rPr>
        <b/>
        <sz val="9"/>
        <color indexed="8"/>
        <rFont val="Calibri"/>
      </rPr>
      <t>Valid through:</t>
    </r>
    <r>
      <rPr>
        <sz val="9"/>
        <color indexed="8"/>
        <rFont val="Calibri"/>
      </rPr>
      <t xml:space="preserve">  </t>
    </r>
  </si>
  <si>
    <r>
      <rPr>
        <b/>
        <sz val="9"/>
        <color indexed="8"/>
        <rFont val="Calibri"/>
      </rPr>
      <t>FOB Point:</t>
    </r>
    <r>
      <rPr>
        <sz val="9"/>
        <color indexed="8"/>
        <rFont val="Calibri"/>
      </rPr>
      <t xml:space="preserve">         None</t>
    </r>
  </si>
  <si>
    <t>Notes</t>
  </si>
  <si>
    <t>Signed:</t>
  </si>
  <si>
    <t>Estimate ID:</t>
  </si>
  <si>
    <t>FY140198216YT</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</si>
  <si>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</si>
  <si>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</si>
  <si>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</si>
  <si>
    <t>Total with DNF</t>
  </si>
  <si>
    <t>Disti margi @1%</t>
  </si>
  <si>
    <t>Total income price</t>
  </si>
  <si>
    <t>Unit price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</si>
</sst>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0.0000"/>
  </numFmts>
  <fonts count="32"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ont>
    <font>
      <sz val="7"/>
      <color indexed="8"/>
      <name val="Helvetica"/>
    </font>
    <font>
      <b/>
      <sz val="9"/>
      <color indexed="8"/>
      <name val="Helvetica"/>
    </font>
    <font>
      <b/>
      <sz val="9"/>
      <color indexed="8"/>
      <name val="Calibri"/>
    </font>
    <font>
      <sz val="9"/>
      <color indexed="8"/>
      <name val="Calibri"/>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s>
  <fills count="3">
    <fill>
      <patternFill patternType="none"/>
    </fill>
    <fill>
      <patternFill patternType="gray125"/>
    </fill>
    <fill>
      <patternFill patternType="solid">
        <fgColor indexed="55"/>
      </patternFill>
    </fill>
  </fills>
  <borders count="5">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s>
  <cellStyleXfs count="1">
    <xf numFmtId="0" fontId="0" fillId="0" borderId="0"/>
  </cellStyleXfs>
  <cellXfs count="44">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0" fontId="10" fillId="0" borderId="3" xfId="0" applyFont="1" applyBorder="1" applyAlignment="1">
      <alignment horizontal="left"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4" fontId="16" fillId="0" borderId="3" xfId="0" applyNumberFormat="1" applyFont="1" applyBorder="1" applyAlignment="1">
      <alignment horizontal="right" vertical="center" wrapText="1"/>
    </xf>
    <xf numFmtId="4" fontId="17" fillId="0" borderId="3" xfId="0" applyNumberFormat="1" applyFont="1" applyBorder="1" applyAlignment="1">
      <alignment horizontal="right" vertical="center" wrapText="1"/>
    </xf>
    <xf numFmtId="4" fontId="18" fillId="0" borderId="3" xfId="0" applyNumberFormat="1" applyFont="1" applyBorder="1" applyAlignment="1">
      <alignment horizontal="right" vertical="center" wrapText="1"/>
    </xf>
    <xf numFmtId="4" fontId="19" fillId="0" borderId="3" xfId="0" applyNumberFormat="1" applyFont="1" applyBorder="1" applyAlignment="1">
      <alignment horizontal="right" vertical="center" wrapText="1"/>
    </xf>
    <xf numFmtId="4" fontId="20" fillId="0" borderId="3" xfId="0" applyNumberFormat="1" applyFont="1" applyBorder="1" applyAlignment="1">
      <alignment horizontal="right" vertical="center" wrapText="1"/>
    </xf>
    <xf numFmtId="4" fontId="21" fillId="0" borderId="3" xfId="0" applyNumberFormat="1" applyFont="1" applyBorder="1" applyAlignment="1">
      <alignment horizontal="right" vertical="center" wrapText="1"/>
    </xf>
    <xf numFmtId="4" fontId="22" fillId="0" borderId="3" xfId="0" applyNumberFormat="1" applyFont="1" applyBorder="1" applyAlignment="1">
      <alignment horizontal="right" vertical="center" wrapText="1"/>
    </xf>
    <xf numFmtId="4" fontId="23" fillId="0" borderId="3" xfId="0" applyNumberFormat="1" applyFont="1" applyBorder="1" applyAlignment="1">
      <alignment horizontal="right" vertical="center" wrapText="1"/>
    </xf>
    <xf numFmtId="4" fontId="24" fillId="0" borderId="3" xfId="0" applyNumberFormat="1" applyFont="1" applyBorder="1" applyAlignment="1">
      <alignment horizontal="right" vertical="center" wrapText="1"/>
    </xf>
    <xf numFmtId="4" fontId="25" fillId="0" borderId="3" xfId="0" applyNumberFormat="1" applyFont="1" applyBorder="1" applyAlignment="1">
      <alignment horizontal="right" vertical="center" wrapText="1"/>
    </xf>
    <xf numFmtId="4" fontId="26" fillId="0" borderId="3" xfId="0" applyNumberFormat="1" applyFont="1" applyBorder="1" applyAlignment="1">
      <alignment horizontal="right" vertical="center" wrapText="1"/>
    </xf>
    <xf numFmtId="4" fontId="27" fillId="0" borderId="3" xfId="0" applyNumberFormat="1" applyFont="1" applyBorder="1" applyAlignment="1">
      <alignment horizontal="right" vertical="center" wrapText="1"/>
    </xf>
    <xf numFmtId="4" fontId="28" fillId="0" borderId="3" xfId="0" applyNumberFormat="1" applyFont="1" applyBorder="1" applyAlignment="1">
      <alignment horizontal="right" vertical="center" wrapText="1"/>
    </xf>
    <xf numFmtId="4" fontId="29" fillId="0" borderId="3" xfId="0" applyNumberFormat="1" applyFont="1" applyBorder="1" applyAlignment="1">
      <alignment horizontal="right" vertical="center" wrapText="1"/>
    </xf>
    <xf numFmtId="4" fontId="30" fillId="0" borderId="3" xfId="0" applyNumberFormat="1" applyFont="1" applyBorder="1" applyAlignment="1">
      <alignment horizontal="right" vertical="center" wrapText="1"/>
    </xf>
    <xf numFmtId="4" fontId="31" fillId="0" borderId="3" xfId="0" applyNumberFormat="1" applyFont="1" applyBorder="1" applyAlignment="1">
      <alignment horizontal="right" vertical="center" wrapText="1"/>
    </xf>
    <xf numFmtId="0" fontId="1" fillId="0" borderId="0" xfId="0" applyFont="1" applyAlignment="1">
      <alignment horizontal="center" vertical="center"/>
    </xf>
    <xf numFmtId="0" fontId="0" fillId="0" borderId="0" xfId="0"/>
    <xf numFmtId="0" fontId="4" fillId="0" borderId="0" xfId="0" applyFont="1" applyAlignment="1">
      <alignment horizontal="left" vertical="center" wrapText="1"/>
    </xf>
    <xf numFmtId="0" fontId="3" fillId="0" borderId="0" xfId="0" applyFont="1" applyAlignment="1">
      <alignment horizontal="left" vertical="center"/>
    </xf>
    <xf numFmtId="0" fontId="2" fillId="0" borderId="0" xfId="0" applyFont="1" applyAlignment="1">
      <alignment horizontal="center" vertical="center" wrapText="1"/>
    </xf>
    <xf numFmtId="0" fontId="5" fillId="0" borderId="0" xfId="0" applyFont="1" applyAlignment="1">
      <alignment horizontal="right" vertical="center"/>
    </xf>
    <xf numFmtId="0" fontId="11" fillId="0" borderId="0" xfId="0" applyFont="1" applyAlignment="1">
      <alignment horizontal="left" vertical="top" wrapText="1"/>
    </xf>
    <xf numFmtId="0" fontId="12" fillId="0" borderId="0" xfId="0" applyFont="1" applyAlignment="1">
      <alignment horizontal="left" vertical="center" wrapText="1"/>
    </xf>
    <xf numFmtId="0" fontId="3" fillId="2" borderId="4" xfId="0" applyFont="1" applyFill="1" applyBorder="1" applyAlignment="1">
      <alignment horizontal="right" vertical="center" wrapText="1"/>
    </xf>
    <xf numFmtId="4" fontId="0" fillId="0" borderId="0" xfId="0" applyNumberFormat="1"/>
    <xf numFmtId="165"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T49"/>
  <sheetViews>
    <sheetView showGridLines="0" tabSelected="1" topLeftCell="N26" workbookViewId="0">
      <selection activeCell="V36" sqref="V36"/>
    </sheetView>
  </sheetViews>
  <sheetFormatPr defaultColWidth="14.85546875" defaultRowHeight="12.75" customHeight="1" x14ac:dyDescent="0.25"/>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1" width="13.7109375" customWidth="1"/>
    <col min="12" max="14" width="18.42578125" customWidth="1"/>
    <col min="15" max="15" width="23.42578125" customWidth="1"/>
    <col min="16" max="16" width="9.7109375" customWidth="1"/>
  </cols>
  <sheetData>
    <row r="2" spans="1:16" ht="20.45" customHeight="1" x14ac:dyDescent="0.25">
      <c r="A2" s="33" t="s">
        <v>0</v>
      </c>
      <c r="B2" s="34"/>
      <c r="C2" s="34"/>
      <c r="D2" s="34"/>
      <c r="E2" s="34"/>
      <c r="F2" s="34"/>
      <c r="G2" s="34"/>
      <c r="H2" s="34"/>
      <c r="I2" s="34"/>
      <c r="J2" s="34"/>
      <c r="K2" s="34"/>
      <c r="L2" s="34"/>
      <c r="M2" s="34"/>
      <c r="N2" s="34"/>
      <c r="O2" s="34"/>
      <c r="P2" s="34"/>
    </row>
    <row r="3" spans="1:16" ht="15" x14ac:dyDescent="0.25">
      <c r="A3" s="35" t="s">
        <v>1</v>
      </c>
      <c r="B3" s="34"/>
      <c r="C3" s="34"/>
      <c r="O3" s="36" t="s">
        <v>7</v>
      </c>
      <c r="P3" s="34"/>
    </row>
    <row r="4" spans="1:16" ht="15" x14ac:dyDescent="0.25">
      <c r="A4" s="35" t="s">
        <v>2</v>
      </c>
      <c r="B4" s="34"/>
      <c r="C4" s="34"/>
      <c r="O4" s="35" t="s">
        <v>7</v>
      </c>
      <c r="P4" s="34"/>
    </row>
    <row r="5" spans="1:16" ht="15" x14ac:dyDescent="0.25">
      <c r="A5" s="35" t="s">
        <v>3</v>
      </c>
      <c r="B5" s="34"/>
      <c r="C5" s="34"/>
      <c r="O5" s="35" t="s">
        <v>7</v>
      </c>
      <c r="P5" s="34"/>
    </row>
    <row r="6" spans="1:16" ht="15" x14ac:dyDescent="0.25">
      <c r="A6" s="35" t="s">
        <v>4</v>
      </c>
      <c r="B6" s="34"/>
      <c r="C6" s="34"/>
      <c r="O6" s="35" t="s">
        <v>5</v>
      </c>
      <c r="P6" s="34"/>
    </row>
    <row r="7" spans="1:16" ht="15" x14ac:dyDescent="0.25">
      <c r="A7" s="35" t="s">
        <v>5</v>
      </c>
      <c r="B7" s="34"/>
      <c r="C7" s="34"/>
      <c r="O7" s="34"/>
      <c r="P7" s="34"/>
    </row>
    <row r="8" spans="1:16" ht="15" x14ac:dyDescent="0.25">
      <c r="A8" s="35" t="s">
        <v>6</v>
      </c>
      <c r="B8" s="34"/>
      <c r="C8" s="34"/>
      <c r="O8" s="34"/>
      <c r="P8" s="34"/>
    </row>
    <row r="10" spans="1:16" ht="15" x14ac:dyDescent="0.25">
      <c r="A10" s="2" t="s">
        <v>7</v>
      </c>
      <c r="B10" s="2" t="s">
        <v>7</v>
      </c>
      <c r="C10" s="2" t="s">
        <v>7</v>
      </c>
      <c r="D10" s="2" t="s">
        <v>7</v>
      </c>
      <c r="E10" s="2" t="s">
        <v>7</v>
      </c>
      <c r="F10" s="2" t="s">
        <v>7</v>
      </c>
      <c r="G10" s="2" t="s">
        <v>7</v>
      </c>
      <c r="H10" s="2" t="s">
        <v>7</v>
      </c>
      <c r="I10" s="2" t="s">
        <v>7</v>
      </c>
      <c r="J10" s="2" t="s">
        <v>7</v>
      </c>
      <c r="K10" s="2" t="s">
        <v>7</v>
      </c>
      <c r="L10" s="2" t="s">
        <v>7</v>
      </c>
      <c r="M10" s="2" t="s">
        <v>7</v>
      </c>
      <c r="N10" s="2" t="s">
        <v>7</v>
      </c>
      <c r="O10" s="2" t="s">
        <v>7</v>
      </c>
      <c r="P10" s="2" t="s">
        <v>7</v>
      </c>
    </row>
    <row r="11" spans="1:16" ht="15" x14ac:dyDescent="0.25">
      <c r="A11" s="37" t="s">
        <v>8</v>
      </c>
      <c r="B11" s="34"/>
      <c r="C11" s="34"/>
      <c r="D11" s="34"/>
      <c r="E11" s="34"/>
      <c r="F11" s="34"/>
      <c r="G11" s="34"/>
      <c r="H11" s="34"/>
      <c r="I11" s="34"/>
      <c r="J11" s="34"/>
      <c r="K11" s="34"/>
      <c r="L11" s="34"/>
      <c r="M11" s="34"/>
      <c r="N11" s="34"/>
      <c r="O11" s="34"/>
      <c r="P11" s="34"/>
    </row>
    <row r="12" spans="1:16" ht="12.75" customHeight="1" x14ac:dyDescent="0.25">
      <c r="A12" s="34"/>
      <c r="B12" s="34"/>
      <c r="C12" s="34"/>
      <c r="D12" s="34"/>
      <c r="E12" s="34"/>
      <c r="F12" s="34"/>
      <c r="G12" s="34"/>
      <c r="H12" s="34"/>
      <c r="I12" s="34"/>
      <c r="J12" s="34"/>
      <c r="K12" s="34"/>
      <c r="L12" s="34"/>
      <c r="M12" s="34"/>
      <c r="N12" s="34"/>
      <c r="O12" s="34"/>
      <c r="P12" s="34"/>
    </row>
    <row r="13" spans="1:16" ht="15" x14ac:dyDescent="0.25">
      <c r="A13" s="36" t="s">
        <v>9</v>
      </c>
      <c r="B13" s="34"/>
      <c r="N13" s="3" t="s">
        <v>78</v>
      </c>
      <c r="P13" s="4" t="s">
        <v>79</v>
      </c>
    </row>
    <row r="14" spans="1:16" ht="15" x14ac:dyDescent="0.25">
      <c r="N14" s="3" t="s">
        <v>80</v>
      </c>
      <c r="P14" s="4" t="s">
        <v>81</v>
      </c>
    </row>
    <row r="17" spans="1:20" ht="15" x14ac:dyDescent="0.25">
      <c r="N17" s="38" t="s">
        <v>10</v>
      </c>
      <c r="O17" s="34"/>
      <c r="P17" s="34"/>
    </row>
    <row r="18" spans="1:20" ht="42" customHeight="1" x14ac:dyDescent="0.25">
      <c r="A18" s="8" t="s">
        <v>11</v>
      </c>
      <c r="B18" s="8" t="s">
        <v>12</v>
      </c>
      <c r="C18" s="8" t="s">
        <v>13</v>
      </c>
      <c r="D18" s="10" t="s">
        <v>14</v>
      </c>
      <c r="E18" s="10" t="s">
        <v>15</v>
      </c>
      <c r="F18" s="9" t="s">
        <v>16</v>
      </c>
      <c r="G18" s="10" t="s">
        <v>17</v>
      </c>
      <c r="H18" s="10" t="s">
        <v>18</v>
      </c>
      <c r="I18" s="9" t="s">
        <v>19</v>
      </c>
      <c r="J18" s="9" t="s">
        <v>20</v>
      </c>
      <c r="K18" s="9" t="s">
        <v>21</v>
      </c>
      <c r="L18" s="9" t="s">
        <v>22</v>
      </c>
      <c r="M18" s="9" t="s">
        <v>23</v>
      </c>
      <c r="N18" s="9" t="s">
        <v>24</v>
      </c>
      <c r="O18" s="8" t="s">
        <v>25</v>
      </c>
      <c r="P18" s="10" t="s">
        <v>26</v>
      </c>
      <c r="Q18" s="41" t="s">
        <v>83</v>
      </c>
      <c r="R18" s="41" t="s">
        <v>84</v>
      </c>
      <c r="S18" s="41" t="s">
        <v>85</v>
      </c>
      <c r="T18" s="41" t="s">
        <v>86</v>
      </c>
    </row>
    <row r="19" spans="1:20" ht="24" x14ac:dyDescent="0.25">
      <c r="A19" s="16" t="s">
        <v>27</v>
      </c>
      <c r="B19" s="15" t="s">
        <v>28</v>
      </c>
      <c r="C19" s="15" t="s">
        <v>29</v>
      </c>
      <c r="D19" s="13" t="s">
        <v>30</v>
      </c>
      <c r="E19" s="13">
        <v>123</v>
      </c>
      <c r="F19" s="12">
        <v>193133.85</v>
      </c>
      <c r="G19" s="14" t="s">
        <v>7</v>
      </c>
      <c r="H19" s="14">
        <v>2</v>
      </c>
      <c r="I19" s="12">
        <f t="shared" ref="I19:I36" si="0">ROUND(F19-((F19*J19)/100),2)</f>
        <v>67596.850000000006</v>
      </c>
      <c r="J19" s="12">
        <v>65</v>
      </c>
      <c r="K19" s="12">
        <f t="shared" ref="K19:K36" si="1">ROUND((H19 * I19),2)</f>
        <v>135193.70000000001</v>
      </c>
      <c r="L19" s="12">
        <v>9170.85</v>
      </c>
      <c r="M19" s="12">
        <v>27946.36</v>
      </c>
      <c r="N19" s="12">
        <v>9170.85</v>
      </c>
      <c r="O19" s="11" t="s">
        <v>31</v>
      </c>
      <c r="P19" s="13" t="s">
        <v>7</v>
      </c>
      <c r="Q19" s="42">
        <f>K19+M19+N19</f>
        <v>172310.91</v>
      </c>
      <c r="R19">
        <f>Q19*1%</f>
        <v>1723.1091000000001</v>
      </c>
      <c r="S19" s="43">
        <f>Q19+R19</f>
        <v>174034.0191</v>
      </c>
      <c r="T19">
        <f>S19/H19</f>
        <v>87017.009550000002</v>
      </c>
    </row>
    <row r="20" spans="1:20" ht="24" x14ac:dyDescent="0.25">
      <c r="A20" s="11" t="s">
        <v>32</v>
      </c>
      <c r="B20" s="11" t="s">
        <v>28</v>
      </c>
      <c r="C20" s="15" t="s">
        <v>33</v>
      </c>
      <c r="D20" s="13">
        <v>12</v>
      </c>
      <c r="E20" s="13" t="s">
        <v>34</v>
      </c>
      <c r="F20" s="17">
        <v>19073.18</v>
      </c>
      <c r="G20" s="14" t="s">
        <v>7</v>
      </c>
      <c r="H20" s="14">
        <v>2</v>
      </c>
      <c r="I20" s="12">
        <f t="shared" si="0"/>
        <v>7629.27</v>
      </c>
      <c r="J20" s="12">
        <v>60</v>
      </c>
      <c r="K20" s="12">
        <f t="shared" si="1"/>
        <v>15258.54</v>
      </c>
      <c r="L20" s="12">
        <v>0</v>
      </c>
      <c r="M20" s="12">
        <v>0</v>
      </c>
      <c r="N20" s="12">
        <v>0</v>
      </c>
      <c r="O20" s="11" t="s">
        <v>7</v>
      </c>
      <c r="P20" s="13" t="s">
        <v>7</v>
      </c>
      <c r="Q20" s="42">
        <f t="shared" ref="Q20:Q36" si="2">K20+M20+N20</f>
        <v>15258.54</v>
      </c>
      <c r="R20">
        <f t="shared" ref="R20:R36" si="3">Q20*1%</f>
        <v>152.58540000000002</v>
      </c>
      <c r="S20" s="43">
        <f t="shared" ref="S20:S36" si="4">Q20+R20</f>
        <v>15411.125400000001</v>
      </c>
      <c r="T20">
        <f t="shared" ref="T20:T36" si="5">S20/H20</f>
        <v>7705.5627000000004</v>
      </c>
    </row>
    <row r="21" spans="1:20" ht="24" x14ac:dyDescent="0.25">
      <c r="A21" s="11" t="s">
        <v>35</v>
      </c>
      <c r="B21" s="11" t="s">
        <v>36</v>
      </c>
      <c r="C21" s="15" t="s">
        <v>37</v>
      </c>
      <c r="D21" s="13" t="s">
        <v>30</v>
      </c>
      <c r="E21" s="13">
        <v>14</v>
      </c>
      <c r="F21" s="18">
        <v>0</v>
      </c>
      <c r="G21" s="14" t="s">
        <v>7</v>
      </c>
      <c r="H21" s="14">
        <v>2</v>
      </c>
      <c r="I21" s="12">
        <f t="shared" si="0"/>
        <v>0</v>
      </c>
      <c r="J21" s="12">
        <v>65</v>
      </c>
      <c r="K21" s="12">
        <f t="shared" si="1"/>
        <v>0</v>
      </c>
      <c r="L21" s="12">
        <v>0</v>
      </c>
      <c r="M21" s="12">
        <v>0</v>
      </c>
      <c r="N21" s="12">
        <v>0</v>
      </c>
      <c r="O21" s="11" t="s">
        <v>7</v>
      </c>
      <c r="P21" s="13" t="s">
        <v>7</v>
      </c>
      <c r="Q21" s="42">
        <f t="shared" si="2"/>
        <v>0</v>
      </c>
      <c r="R21">
        <f t="shared" si="3"/>
        <v>0</v>
      </c>
      <c r="S21" s="43">
        <f t="shared" si="4"/>
        <v>0</v>
      </c>
      <c r="T21">
        <f t="shared" si="5"/>
        <v>0</v>
      </c>
    </row>
    <row r="22" spans="1:20" ht="24" x14ac:dyDescent="0.25">
      <c r="A22" s="11" t="s">
        <v>38</v>
      </c>
      <c r="B22" s="11" t="s">
        <v>28</v>
      </c>
      <c r="C22" s="15" t="s">
        <v>39</v>
      </c>
      <c r="D22" s="13" t="s">
        <v>30</v>
      </c>
      <c r="E22" s="13">
        <v>14</v>
      </c>
      <c r="F22" s="19">
        <v>141935.5</v>
      </c>
      <c r="G22" s="14" t="s">
        <v>7</v>
      </c>
      <c r="H22" s="14">
        <v>2</v>
      </c>
      <c r="I22" s="12">
        <f t="shared" si="0"/>
        <v>49677.43</v>
      </c>
      <c r="J22" s="12">
        <v>65</v>
      </c>
      <c r="K22" s="12">
        <f t="shared" si="1"/>
        <v>99354.86</v>
      </c>
      <c r="L22" s="12">
        <v>0</v>
      </c>
      <c r="M22" s="12">
        <v>0</v>
      </c>
      <c r="N22" s="12">
        <v>0</v>
      </c>
      <c r="O22" s="11" t="s">
        <v>7</v>
      </c>
      <c r="P22" s="13" t="s">
        <v>7</v>
      </c>
      <c r="Q22" s="42">
        <f t="shared" si="2"/>
        <v>99354.86</v>
      </c>
      <c r="R22">
        <f t="shared" si="3"/>
        <v>993.54860000000008</v>
      </c>
      <c r="S22" s="43">
        <f t="shared" si="4"/>
        <v>100348.4086</v>
      </c>
      <c r="T22">
        <f t="shared" si="5"/>
        <v>50174.204299999998</v>
      </c>
    </row>
    <row r="23" spans="1:20" ht="15" x14ac:dyDescent="0.25">
      <c r="A23" s="11" t="s">
        <v>40</v>
      </c>
      <c r="B23" s="11" t="s">
        <v>28</v>
      </c>
      <c r="C23" s="15" t="s">
        <v>41</v>
      </c>
      <c r="D23" s="13" t="s">
        <v>30</v>
      </c>
      <c r="E23" s="13">
        <v>14</v>
      </c>
      <c r="F23" s="20">
        <v>0</v>
      </c>
      <c r="G23" s="14" t="s">
        <v>7</v>
      </c>
      <c r="H23" s="14">
        <v>4</v>
      </c>
      <c r="I23" s="12">
        <f t="shared" si="0"/>
        <v>0</v>
      </c>
      <c r="J23" s="12">
        <v>65</v>
      </c>
      <c r="K23" s="12">
        <f t="shared" si="1"/>
        <v>0</v>
      </c>
      <c r="L23" s="12">
        <v>0</v>
      </c>
      <c r="M23" s="12">
        <v>0</v>
      </c>
      <c r="N23" s="12">
        <v>0</v>
      </c>
      <c r="O23" s="11" t="s">
        <v>7</v>
      </c>
      <c r="P23" s="13" t="s">
        <v>7</v>
      </c>
      <c r="Q23" s="42">
        <f t="shared" si="2"/>
        <v>0</v>
      </c>
      <c r="R23">
        <f t="shared" si="3"/>
        <v>0</v>
      </c>
      <c r="S23" s="43">
        <f t="shared" si="4"/>
        <v>0</v>
      </c>
      <c r="T23">
        <f t="shared" si="5"/>
        <v>0</v>
      </c>
    </row>
    <row r="24" spans="1:20" ht="15" x14ac:dyDescent="0.25">
      <c r="A24" s="11" t="s">
        <v>42</v>
      </c>
      <c r="B24" s="11" t="s">
        <v>28</v>
      </c>
      <c r="C24" s="15" t="s">
        <v>43</v>
      </c>
      <c r="D24" s="13" t="s">
        <v>30</v>
      </c>
      <c r="E24" s="13">
        <v>14</v>
      </c>
      <c r="F24" s="21">
        <v>0</v>
      </c>
      <c r="G24" s="14" t="s">
        <v>7</v>
      </c>
      <c r="H24" s="14">
        <v>4</v>
      </c>
      <c r="I24" s="12">
        <f t="shared" si="0"/>
        <v>0</v>
      </c>
      <c r="J24" s="12">
        <v>65</v>
      </c>
      <c r="K24" s="12">
        <f t="shared" si="1"/>
        <v>0</v>
      </c>
      <c r="L24" s="12">
        <v>0</v>
      </c>
      <c r="M24" s="12">
        <v>0</v>
      </c>
      <c r="N24" s="12">
        <v>0</v>
      </c>
      <c r="O24" s="11" t="s">
        <v>7</v>
      </c>
      <c r="P24" s="13" t="s">
        <v>7</v>
      </c>
      <c r="Q24" s="42">
        <f t="shared" si="2"/>
        <v>0</v>
      </c>
      <c r="R24">
        <f t="shared" si="3"/>
        <v>0</v>
      </c>
      <c r="S24" s="43">
        <f t="shared" si="4"/>
        <v>0</v>
      </c>
      <c r="T24">
        <f t="shared" si="5"/>
        <v>0</v>
      </c>
    </row>
    <row r="25" spans="1:20" ht="24" x14ac:dyDescent="0.25">
      <c r="A25" s="11" t="s">
        <v>44</v>
      </c>
      <c r="B25" s="11" t="s">
        <v>36</v>
      </c>
      <c r="C25" s="15" t="s">
        <v>45</v>
      </c>
      <c r="D25" s="13" t="s">
        <v>30</v>
      </c>
      <c r="E25" s="13">
        <v>14</v>
      </c>
      <c r="F25" s="22">
        <v>0</v>
      </c>
      <c r="G25" s="14" t="s">
        <v>7</v>
      </c>
      <c r="H25" s="14">
        <v>2</v>
      </c>
      <c r="I25" s="12">
        <f t="shared" si="0"/>
        <v>0</v>
      </c>
      <c r="J25" s="12">
        <v>65</v>
      </c>
      <c r="K25" s="12">
        <f t="shared" si="1"/>
        <v>0</v>
      </c>
      <c r="L25" s="12">
        <v>0</v>
      </c>
      <c r="M25" s="12">
        <v>0</v>
      </c>
      <c r="N25" s="12">
        <v>0</v>
      </c>
      <c r="O25" s="11" t="s">
        <v>46</v>
      </c>
      <c r="P25" s="13" t="s">
        <v>7</v>
      </c>
      <c r="Q25" s="42">
        <f t="shared" si="2"/>
        <v>0</v>
      </c>
      <c r="R25">
        <f t="shared" si="3"/>
        <v>0</v>
      </c>
      <c r="S25" s="43">
        <f t="shared" si="4"/>
        <v>0</v>
      </c>
      <c r="T25">
        <f t="shared" si="5"/>
        <v>0</v>
      </c>
    </row>
    <row r="26" spans="1:20" ht="24" x14ac:dyDescent="0.25">
      <c r="A26" s="11" t="s">
        <v>47</v>
      </c>
      <c r="B26" s="11" t="s">
        <v>28</v>
      </c>
      <c r="C26" s="15" t="s">
        <v>48</v>
      </c>
      <c r="D26" s="13">
        <v>36</v>
      </c>
      <c r="E26" s="13" t="s">
        <v>34</v>
      </c>
      <c r="F26" s="23">
        <v>61843.7</v>
      </c>
      <c r="G26" s="14" t="s">
        <v>7</v>
      </c>
      <c r="H26" s="14">
        <v>2</v>
      </c>
      <c r="I26" s="12">
        <f t="shared" si="0"/>
        <v>21645.3</v>
      </c>
      <c r="J26" s="12">
        <v>65</v>
      </c>
      <c r="K26" s="12">
        <f t="shared" si="1"/>
        <v>43290.6</v>
      </c>
      <c r="L26" s="12">
        <v>0</v>
      </c>
      <c r="M26" s="12">
        <v>0</v>
      </c>
      <c r="N26" s="12">
        <v>0</v>
      </c>
      <c r="O26" s="11" t="s">
        <v>7</v>
      </c>
      <c r="P26" s="13" t="s">
        <v>7</v>
      </c>
      <c r="Q26" s="42">
        <f t="shared" si="2"/>
        <v>43290.6</v>
      </c>
      <c r="R26">
        <f t="shared" si="3"/>
        <v>432.90600000000001</v>
      </c>
      <c r="S26" s="43">
        <f t="shared" si="4"/>
        <v>43723.506000000001</v>
      </c>
      <c r="T26">
        <f t="shared" si="5"/>
        <v>21861.753000000001</v>
      </c>
    </row>
    <row r="27" spans="1:20" ht="24" x14ac:dyDescent="0.25">
      <c r="A27" s="11" t="s">
        <v>49</v>
      </c>
      <c r="B27" s="11" t="s">
        <v>36</v>
      </c>
      <c r="C27" s="15" t="s">
        <v>50</v>
      </c>
      <c r="D27" s="13" t="s">
        <v>30</v>
      </c>
      <c r="E27" s="13">
        <v>3</v>
      </c>
      <c r="F27" s="24">
        <v>0</v>
      </c>
      <c r="G27" s="14" t="s">
        <v>7</v>
      </c>
      <c r="H27" s="14">
        <v>2</v>
      </c>
      <c r="I27" s="12">
        <f t="shared" si="0"/>
        <v>0</v>
      </c>
      <c r="J27" s="12">
        <v>65</v>
      </c>
      <c r="K27" s="12">
        <f t="shared" si="1"/>
        <v>0</v>
      </c>
      <c r="L27" s="12">
        <v>0</v>
      </c>
      <c r="M27" s="12">
        <v>0</v>
      </c>
      <c r="N27" s="12">
        <v>0</v>
      </c>
      <c r="O27" s="11" t="s">
        <v>7</v>
      </c>
      <c r="P27" s="13" t="s">
        <v>7</v>
      </c>
      <c r="Q27" s="42">
        <f t="shared" si="2"/>
        <v>0</v>
      </c>
      <c r="R27">
        <f t="shared" si="3"/>
        <v>0</v>
      </c>
      <c r="S27" s="43">
        <f t="shared" si="4"/>
        <v>0</v>
      </c>
      <c r="T27">
        <f t="shared" si="5"/>
        <v>0</v>
      </c>
    </row>
    <row r="28" spans="1:20" ht="24" x14ac:dyDescent="0.25">
      <c r="A28" s="16" t="s">
        <v>51</v>
      </c>
      <c r="B28" s="15" t="s">
        <v>28</v>
      </c>
      <c r="C28" s="15" t="s">
        <v>52</v>
      </c>
      <c r="D28" s="13" t="s">
        <v>30</v>
      </c>
      <c r="E28" s="13">
        <v>133</v>
      </c>
      <c r="F28" s="12">
        <v>419768.27</v>
      </c>
      <c r="G28" s="14" t="s">
        <v>7</v>
      </c>
      <c r="H28" s="14">
        <v>1</v>
      </c>
      <c r="I28" s="12">
        <f t="shared" si="0"/>
        <v>146918.89000000001</v>
      </c>
      <c r="J28" s="12">
        <v>65</v>
      </c>
      <c r="K28" s="12">
        <f t="shared" si="1"/>
        <v>146918.89000000001</v>
      </c>
      <c r="L28" s="12">
        <v>5744.53</v>
      </c>
      <c r="M28" s="12">
        <v>23091.93</v>
      </c>
      <c r="N28" s="12">
        <v>5744.53</v>
      </c>
      <c r="O28" s="11" t="s">
        <v>53</v>
      </c>
      <c r="P28" s="13" t="s">
        <v>7</v>
      </c>
      <c r="Q28" s="42">
        <f t="shared" si="2"/>
        <v>175755.35</v>
      </c>
      <c r="R28">
        <f t="shared" si="3"/>
        <v>1757.5535</v>
      </c>
      <c r="S28" s="43">
        <f t="shared" si="4"/>
        <v>177512.90350000001</v>
      </c>
      <c r="T28">
        <f t="shared" si="5"/>
        <v>177512.90350000001</v>
      </c>
    </row>
    <row r="29" spans="1:20" ht="24" x14ac:dyDescent="0.25">
      <c r="A29" s="11" t="s">
        <v>54</v>
      </c>
      <c r="B29" s="11" t="s">
        <v>28</v>
      </c>
      <c r="C29" s="15" t="s">
        <v>55</v>
      </c>
      <c r="D29" s="13">
        <v>12</v>
      </c>
      <c r="E29" s="13" t="s">
        <v>34</v>
      </c>
      <c r="F29" s="25">
        <v>46171.68</v>
      </c>
      <c r="G29" s="14" t="s">
        <v>7</v>
      </c>
      <c r="H29" s="14">
        <v>1</v>
      </c>
      <c r="I29" s="12">
        <f t="shared" si="0"/>
        <v>18468.669999999998</v>
      </c>
      <c r="J29" s="12">
        <v>60</v>
      </c>
      <c r="K29" s="12">
        <f t="shared" si="1"/>
        <v>18468.669999999998</v>
      </c>
      <c r="L29" s="12">
        <v>0</v>
      </c>
      <c r="M29" s="12">
        <v>0</v>
      </c>
      <c r="N29" s="12">
        <v>0</v>
      </c>
      <c r="O29" s="11" t="s">
        <v>7</v>
      </c>
      <c r="P29" s="13" t="s">
        <v>7</v>
      </c>
      <c r="Q29" s="42">
        <f t="shared" si="2"/>
        <v>18468.669999999998</v>
      </c>
      <c r="R29">
        <f t="shared" si="3"/>
        <v>184.68669999999997</v>
      </c>
      <c r="S29" s="43">
        <f t="shared" si="4"/>
        <v>18653.356699999997</v>
      </c>
      <c r="T29">
        <f t="shared" si="5"/>
        <v>18653.356699999997</v>
      </c>
    </row>
    <row r="30" spans="1:20" ht="24" x14ac:dyDescent="0.25">
      <c r="A30" s="11" t="s">
        <v>56</v>
      </c>
      <c r="B30" s="11" t="s">
        <v>36</v>
      </c>
      <c r="C30" s="15" t="s">
        <v>57</v>
      </c>
      <c r="D30" s="13" t="s">
        <v>30</v>
      </c>
      <c r="E30" s="13">
        <v>21</v>
      </c>
      <c r="F30" s="26">
        <v>0</v>
      </c>
      <c r="G30" s="14" t="s">
        <v>7</v>
      </c>
      <c r="H30" s="14">
        <v>1</v>
      </c>
      <c r="I30" s="12">
        <f t="shared" si="0"/>
        <v>0</v>
      </c>
      <c r="J30" s="12">
        <v>65</v>
      </c>
      <c r="K30" s="12">
        <f t="shared" si="1"/>
        <v>0</v>
      </c>
      <c r="L30" s="12">
        <v>0</v>
      </c>
      <c r="M30" s="12">
        <v>0</v>
      </c>
      <c r="N30" s="12">
        <v>0</v>
      </c>
      <c r="O30" s="11" t="s">
        <v>53</v>
      </c>
      <c r="P30" s="13" t="s">
        <v>7</v>
      </c>
      <c r="Q30" s="42">
        <f t="shared" si="2"/>
        <v>0</v>
      </c>
      <c r="R30">
        <f t="shared" si="3"/>
        <v>0</v>
      </c>
      <c r="S30" s="43">
        <f t="shared" si="4"/>
        <v>0</v>
      </c>
      <c r="T30">
        <f t="shared" si="5"/>
        <v>0</v>
      </c>
    </row>
    <row r="31" spans="1:20" ht="24" x14ac:dyDescent="0.25">
      <c r="A31" s="11" t="s">
        <v>58</v>
      </c>
      <c r="B31" s="11" t="s">
        <v>28</v>
      </c>
      <c r="C31" s="15" t="s">
        <v>59</v>
      </c>
      <c r="D31" s="13">
        <v>12</v>
      </c>
      <c r="E31" s="13" t="s">
        <v>34</v>
      </c>
      <c r="F31" s="27">
        <v>240884.82</v>
      </c>
      <c r="G31" s="14" t="s">
        <v>7</v>
      </c>
      <c r="H31" s="14">
        <v>1</v>
      </c>
      <c r="I31" s="12">
        <f t="shared" si="0"/>
        <v>84309.69</v>
      </c>
      <c r="J31" s="12">
        <v>65</v>
      </c>
      <c r="K31" s="12">
        <f t="shared" si="1"/>
        <v>84309.69</v>
      </c>
      <c r="L31" s="12">
        <v>0</v>
      </c>
      <c r="M31" s="12">
        <v>0</v>
      </c>
      <c r="N31" s="12">
        <v>0</v>
      </c>
      <c r="O31" s="11" t="s">
        <v>7</v>
      </c>
      <c r="P31" s="13" t="s">
        <v>7</v>
      </c>
      <c r="Q31" s="42">
        <f t="shared" si="2"/>
        <v>84309.69</v>
      </c>
      <c r="R31">
        <f t="shared" si="3"/>
        <v>843.09690000000001</v>
      </c>
      <c r="S31" s="43">
        <f t="shared" si="4"/>
        <v>85152.786900000006</v>
      </c>
      <c r="T31">
        <f t="shared" si="5"/>
        <v>85152.786900000006</v>
      </c>
    </row>
    <row r="32" spans="1:20" ht="15" x14ac:dyDescent="0.25">
      <c r="A32" s="11" t="s">
        <v>60</v>
      </c>
      <c r="B32" s="11" t="s">
        <v>28</v>
      </c>
      <c r="C32" s="15" t="s">
        <v>61</v>
      </c>
      <c r="D32" s="13" t="s">
        <v>30</v>
      </c>
      <c r="E32" s="13">
        <v>7</v>
      </c>
      <c r="F32" s="28">
        <v>0</v>
      </c>
      <c r="G32" s="14" t="s">
        <v>7</v>
      </c>
      <c r="H32" s="14">
        <v>1</v>
      </c>
      <c r="I32" s="12">
        <f t="shared" si="0"/>
        <v>0</v>
      </c>
      <c r="J32" s="12">
        <v>65</v>
      </c>
      <c r="K32" s="12">
        <f t="shared" si="1"/>
        <v>0</v>
      </c>
      <c r="L32" s="12">
        <v>0</v>
      </c>
      <c r="M32" s="12">
        <v>0</v>
      </c>
      <c r="N32" s="12">
        <v>0</v>
      </c>
      <c r="O32" s="11" t="s">
        <v>7</v>
      </c>
      <c r="P32" s="13" t="s">
        <v>7</v>
      </c>
      <c r="Q32" s="42">
        <f t="shared" si="2"/>
        <v>0</v>
      </c>
      <c r="R32">
        <f t="shared" si="3"/>
        <v>0</v>
      </c>
      <c r="S32" s="43">
        <f t="shared" si="4"/>
        <v>0</v>
      </c>
      <c r="T32">
        <f t="shared" si="5"/>
        <v>0</v>
      </c>
    </row>
    <row r="33" spans="1:20" ht="24" x14ac:dyDescent="0.25">
      <c r="A33" s="11" t="s">
        <v>62</v>
      </c>
      <c r="B33" s="11" t="s">
        <v>28</v>
      </c>
      <c r="C33" s="15" t="s">
        <v>63</v>
      </c>
      <c r="D33" s="13" t="s">
        <v>30</v>
      </c>
      <c r="E33" s="13">
        <v>21</v>
      </c>
      <c r="F33" s="29">
        <v>0</v>
      </c>
      <c r="G33" s="14" t="s">
        <v>7</v>
      </c>
      <c r="H33" s="14">
        <v>1</v>
      </c>
      <c r="I33" s="12">
        <f t="shared" si="0"/>
        <v>0</v>
      </c>
      <c r="J33" s="12">
        <v>65</v>
      </c>
      <c r="K33" s="12">
        <f t="shared" si="1"/>
        <v>0</v>
      </c>
      <c r="L33" s="12">
        <v>0</v>
      </c>
      <c r="M33" s="12">
        <v>0</v>
      </c>
      <c r="N33" s="12">
        <v>0</v>
      </c>
      <c r="O33" s="11" t="s">
        <v>7</v>
      </c>
      <c r="P33" s="13" t="s">
        <v>7</v>
      </c>
      <c r="Q33" s="42">
        <f t="shared" si="2"/>
        <v>0</v>
      </c>
      <c r="R33">
        <f t="shared" si="3"/>
        <v>0</v>
      </c>
      <c r="S33" s="43">
        <f t="shared" si="4"/>
        <v>0</v>
      </c>
      <c r="T33">
        <f t="shared" si="5"/>
        <v>0</v>
      </c>
    </row>
    <row r="34" spans="1:20" ht="24" x14ac:dyDescent="0.25">
      <c r="A34" s="11" t="s">
        <v>64</v>
      </c>
      <c r="B34" s="11" t="s">
        <v>28</v>
      </c>
      <c r="C34" s="15" t="s">
        <v>65</v>
      </c>
      <c r="D34" s="13" t="s">
        <v>30</v>
      </c>
      <c r="E34" s="13">
        <v>21</v>
      </c>
      <c r="F34" s="30">
        <v>0</v>
      </c>
      <c r="G34" s="14" t="s">
        <v>7</v>
      </c>
      <c r="H34" s="14">
        <v>1</v>
      </c>
      <c r="I34" s="12">
        <f t="shared" si="0"/>
        <v>0</v>
      </c>
      <c r="J34" s="12">
        <v>65</v>
      </c>
      <c r="K34" s="12">
        <f t="shared" si="1"/>
        <v>0</v>
      </c>
      <c r="L34" s="12">
        <v>0</v>
      </c>
      <c r="M34" s="12">
        <v>0</v>
      </c>
      <c r="N34" s="12">
        <v>0</v>
      </c>
      <c r="O34" s="11" t="s">
        <v>7</v>
      </c>
      <c r="P34" s="13" t="s">
        <v>7</v>
      </c>
      <c r="Q34" s="42">
        <f t="shared" si="2"/>
        <v>0</v>
      </c>
      <c r="R34">
        <f t="shared" si="3"/>
        <v>0</v>
      </c>
      <c r="S34" s="43">
        <f t="shared" si="4"/>
        <v>0</v>
      </c>
      <c r="T34">
        <f t="shared" si="5"/>
        <v>0</v>
      </c>
    </row>
    <row r="35" spans="1:20" ht="24" x14ac:dyDescent="0.25">
      <c r="A35" s="11" t="s">
        <v>66</v>
      </c>
      <c r="B35" s="11" t="s">
        <v>28</v>
      </c>
      <c r="C35" s="15" t="s">
        <v>67</v>
      </c>
      <c r="D35" s="13" t="s">
        <v>30</v>
      </c>
      <c r="E35" s="13">
        <v>21</v>
      </c>
      <c r="F35" s="31">
        <v>0</v>
      </c>
      <c r="G35" s="14" t="s">
        <v>7</v>
      </c>
      <c r="H35" s="14">
        <v>1</v>
      </c>
      <c r="I35" s="12">
        <f t="shared" si="0"/>
        <v>0</v>
      </c>
      <c r="J35" s="12">
        <v>65</v>
      </c>
      <c r="K35" s="12">
        <f t="shared" si="1"/>
        <v>0</v>
      </c>
      <c r="L35" s="12">
        <v>0</v>
      </c>
      <c r="M35" s="12">
        <v>0</v>
      </c>
      <c r="N35" s="12">
        <v>0</v>
      </c>
      <c r="O35" s="11" t="s">
        <v>7</v>
      </c>
      <c r="P35" s="13" t="s">
        <v>7</v>
      </c>
      <c r="Q35" s="42">
        <f t="shared" si="2"/>
        <v>0</v>
      </c>
      <c r="R35">
        <f t="shared" si="3"/>
        <v>0</v>
      </c>
      <c r="S35" s="43">
        <f t="shared" si="4"/>
        <v>0</v>
      </c>
      <c r="T35">
        <f t="shared" si="5"/>
        <v>0</v>
      </c>
    </row>
    <row r="36" spans="1:20" ht="24" x14ac:dyDescent="0.25">
      <c r="A36" s="11" t="s">
        <v>68</v>
      </c>
      <c r="B36" s="11" t="s">
        <v>36</v>
      </c>
      <c r="C36" s="15" t="s">
        <v>69</v>
      </c>
      <c r="D36" s="13" t="s">
        <v>30</v>
      </c>
      <c r="E36" s="13">
        <v>21</v>
      </c>
      <c r="F36" s="32">
        <v>0</v>
      </c>
      <c r="G36" s="14" t="s">
        <v>7</v>
      </c>
      <c r="H36" s="14">
        <v>1</v>
      </c>
      <c r="I36" s="12">
        <f t="shared" si="0"/>
        <v>0</v>
      </c>
      <c r="J36" s="12">
        <v>65</v>
      </c>
      <c r="K36" s="12">
        <f t="shared" si="1"/>
        <v>0</v>
      </c>
      <c r="L36" s="12">
        <v>0</v>
      </c>
      <c r="M36" s="12">
        <v>0</v>
      </c>
      <c r="N36" s="12">
        <v>0</v>
      </c>
      <c r="O36" s="11" t="s">
        <v>7</v>
      </c>
      <c r="P36" s="13" t="s">
        <v>7</v>
      </c>
      <c r="Q36" s="42">
        <f t="shared" si="2"/>
        <v>0</v>
      </c>
      <c r="R36">
        <f t="shared" si="3"/>
        <v>0</v>
      </c>
      <c r="S36" s="43">
        <f t="shared" si="4"/>
        <v>0</v>
      </c>
      <c r="T36">
        <f t="shared" si="5"/>
        <v>0</v>
      </c>
    </row>
    <row r="37" spans="1:20" ht="15" x14ac:dyDescent="0.25">
      <c r="A37" s="2" t="s">
        <v>7</v>
      </c>
      <c r="B37" s="2" t="s">
        <v>7</v>
      </c>
      <c r="C37" s="2" t="s">
        <v>7</v>
      </c>
      <c r="D37" s="2" t="s">
        <v>7</v>
      </c>
      <c r="E37" s="2" t="s">
        <v>7</v>
      </c>
      <c r="F37" s="2" t="s">
        <v>7</v>
      </c>
      <c r="G37" s="2" t="s">
        <v>7</v>
      </c>
      <c r="H37" s="2" t="s">
        <v>7</v>
      </c>
      <c r="I37" s="2" t="s">
        <v>7</v>
      </c>
      <c r="J37" s="2" t="s">
        <v>7</v>
      </c>
      <c r="K37" s="2" t="s">
        <v>7</v>
      </c>
      <c r="L37" s="2" t="s">
        <v>7</v>
      </c>
      <c r="M37" s="2" t="s">
        <v>7</v>
      </c>
      <c r="N37" s="2" t="s">
        <v>7</v>
      </c>
      <c r="O37" s="2" t="s">
        <v>7</v>
      </c>
      <c r="P37" s="2" t="s">
        <v>7</v>
      </c>
    </row>
    <row r="39" spans="1:20" ht="15" x14ac:dyDescent="0.25">
      <c r="A39" s="36" t="s">
        <v>74</v>
      </c>
      <c r="B39" s="36" t="s">
        <v>7</v>
      </c>
      <c r="C39" s="34"/>
      <c r="D39" s="34"/>
      <c r="N39" s="3" t="s">
        <v>70</v>
      </c>
      <c r="P39" s="6">
        <f>(K19+K21+K22+K23+K24+K25+K27+K28+K30+K32+K33+K34+K35+K36)</f>
        <v>381467.45</v>
      </c>
    </row>
    <row r="40" spans="1:20" ht="15" x14ac:dyDescent="0.25">
      <c r="A40" s="36" t="s">
        <v>75</v>
      </c>
      <c r="B40" s="36" t="s">
        <v>7</v>
      </c>
      <c r="C40" s="34"/>
      <c r="D40" s="34"/>
      <c r="N40" s="3" t="s">
        <v>71</v>
      </c>
      <c r="P40" s="6">
        <f>(K20+K29)</f>
        <v>33727.21</v>
      </c>
    </row>
    <row r="41" spans="1:20" ht="15" x14ac:dyDescent="0.25">
      <c r="N41" s="3" t="s">
        <v>72</v>
      </c>
      <c r="P41" s="6">
        <f>(K26+K31)</f>
        <v>127600.29000000001</v>
      </c>
    </row>
    <row r="42" spans="1:20" ht="15" x14ac:dyDescent="0.25">
      <c r="N42" s="3" t="s">
        <v>73</v>
      </c>
      <c r="P42" s="5">
        <f>(P40+P39+P41)</f>
        <v>542794.95000000007</v>
      </c>
    </row>
    <row r="43" spans="1:20" ht="15" x14ac:dyDescent="0.25">
      <c r="A43" s="34" t="s">
        <v>76</v>
      </c>
      <c r="B43" s="34"/>
      <c r="C43" s="34"/>
      <c r="D43" s="34"/>
    </row>
    <row r="44" spans="1:20" ht="15" x14ac:dyDescent="0.25">
      <c r="A44" s="39" t="s">
        <v>7</v>
      </c>
      <c r="B44" s="34"/>
      <c r="C44" s="34"/>
      <c r="D44" s="34"/>
      <c r="E44" s="34"/>
      <c r="F44" s="34"/>
      <c r="G44" s="34"/>
      <c r="H44" s="34"/>
      <c r="I44" s="34"/>
      <c r="J44" s="34"/>
      <c r="K44" s="34"/>
      <c r="L44" s="34"/>
      <c r="N44" s="36" t="s">
        <v>77</v>
      </c>
      <c r="O44" s="34"/>
      <c r="P44" s="1" t="s">
        <v>7</v>
      </c>
    </row>
    <row r="45" spans="1:20" ht="21.95" customHeight="1" x14ac:dyDescent="0.25">
      <c r="A45" s="34"/>
      <c r="B45" s="34"/>
      <c r="C45" s="34"/>
      <c r="D45" s="34"/>
      <c r="E45" s="34"/>
      <c r="F45" s="34"/>
      <c r="G45" s="34"/>
      <c r="H45" s="34"/>
      <c r="I45" s="34"/>
      <c r="J45" s="34"/>
      <c r="K45" s="34"/>
      <c r="L45" s="34"/>
      <c r="P45" s="7" t="s">
        <v>1</v>
      </c>
    </row>
    <row r="46" spans="1:20" ht="15" x14ac:dyDescent="0.25">
      <c r="A46" s="2" t="s">
        <v>7</v>
      </c>
      <c r="B46" s="2" t="s">
        <v>7</v>
      </c>
      <c r="C46" s="2" t="s">
        <v>7</v>
      </c>
      <c r="D46" s="2" t="s">
        <v>7</v>
      </c>
      <c r="E46" s="2" t="s">
        <v>7</v>
      </c>
      <c r="F46" s="2" t="s">
        <v>7</v>
      </c>
      <c r="G46" s="2" t="s">
        <v>7</v>
      </c>
      <c r="H46" s="2" t="s">
        <v>7</v>
      </c>
      <c r="I46" s="2" t="s">
        <v>7</v>
      </c>
      <c r="J46" s="2" t="s">
        <v>7</v>
      </c>
      <c r="K46" s="2" t="s">
        <v>7</v>
      </c>
      <c r="L46" s="2" t="s">
        <v>7</v>
      </c>
      <c r="M46" s="2" t="s">
        <v>7</v>
      </c>
      <c r="N46" s="2" t="s">
        <v>7</v>
      </c>
      <c r="O46" s="2" t="s">
        <v>7</v>
      </c>
      <c r="P46" s="2" t="s">
        <v>7</v>
      </c>
    </row>
    <row r="47" spans="1:20" ht="15" x14ac:dyDescent="0.25">
      <c r="A47" s="40" t="s">
        <v>82</v>
      </c>
      <c r="B47" s="34"/>
      <c r="C47" s="34"/>
      <c r="D47" s="34"/>
      <c r="E47" s="34"/>
      <c r="F47" s="34"/>
      <c r="G47" s="34"/>
      <c r="H47" s="34"/>
      <c r="I47" s="34"/>
      <c r="J47" s="34"/>
      <c r="K47" s="34"/>
      <c r="L47" s="34"/>
      <c r="M47" s="34"/>
      <c r="N47" s="34"/>
      <c r="O47" s="34"/>
      <c r="P47" s="34"/>
    </row>
    <row r="48" spans="1:20" ht="12.75" customHeight="1" x14ac:dyDescent="0.25">
      <c r="A48" s="34"/>
      <c r="B48" s="34"/>
      <c r="C48" s="34"/>
      <c r="D48" s="34"/>
      <c r="E48" s="34"/>
      <c r="F48" s="34"/>
      <c r="G48" s="34"/>
      <c r="H48" s="34"/>
      <c r="I48" s="34"/>
      <c r="J48" s="34"/>
      <c r="K48" s="34"/>
      <c r="L48" s="34"/>
      <c r="M48" s="34"/>
      <c r="N48" s="34"/>
      <c r="O48" s="34"/>
      <c r="P48" s="34"/>
    </row>
    <row r="49" spans="1:16" ht="12.75" customHeight="1" x14ac:dyDescent="0.25">
      <c r="A49" s="34"/>
      <c r="B49" s="34"/>
      <c r="C49" s="34"/>
      <c r="D49" s="34"/>
      <c r="E49" s="34"/>
      <c r="F49" s="34"/>
      <c r="G49" s="34"/>
      <c r="H49" s="34"/>
      <c r="I49" s="34"/>
      <c r="J49" s="34"/>
      <c r="K49" s="34"/>
      <c r="L49" s="34"/>
      <c r="M49" s="34"/>
      <c r="N49" s="34"/>
      <c r="O49" s="34"/>
      <c r="P49" s="34"/>
    </row>
  </sheetData>
  <mergeCells count="22">
    <mergeCell ref="A43:D43"/>
    <mergeCell ref="A44:L45"/>
    <mergeCell ref="N44:O44"/>
    <mergeCell ref="A47:P49"/>
    <mergeCell ref="A11:P12"/>
    <mergeCell ref="A13:B13"/>
    <mergeCell ref="N17:P17"/>
    <mergeCell ref="A39:D39"/>
    <mergeCell ref="A40:D40"/>
    <mergeCell ref="A7:C7"/>
    <mergeCell ref="A8:C8"/>
    <mergeCell ref="O3:P3"/>
    <mergeCell ref="O4:P4"/>
    <mergeCell ref="O5:P5"/>
    <mergeCell ref="O6:P6"/>
    <mergeCell ref="O7:P7"/>
    <mergeCell ref="O8:P8"/>
    <mergeCell ref="A2:P2"/>
    <mergeCell ref="A3:C3"/>
    <mergeCell ref="A4:C4"/>
    <mergeCell ref="A5:C5"/>
    <mergeCell ref="A6:C6"/>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CS</cp:lastModifiedBy>
  <dcterms:created xsi:type="dcterms:W3CDTF">2022-10-18T10:12:18Z</dcterms:created>
  <dcterms:modified xsi:type="dcterms:W3CDTF">2022-10-18T10:15:34Z</dcterms:modified>
</cp:coreProperties>
</file>